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IG\Pubblicazioni\Aggiornamenti 2022\"/>
    </mc:Choice>
  </mc:AlternateContent>
  <bookViews>
    <workbookView xWindow="0" yWindow="0" windowWidth="21570" windowHeight="73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3" i="1" l="1"/>
  <c r="L132" i="1" l="1"/>
  <c r="L130" i="1"/>
  <c r="L120" i="1"/>
  <c r="L115" i="1"/>
  <c r="L89" i="1"/>
  <c r="L88" i="1"/>
  <c r="L86" i="1"/>
  <c r="L84" i="1"/>
  <c r="L74" i="1"/>
  <c r="L62" i="1"/>
  <c r="L61" i="1"/>
  <c r="L41" i="1"/>
  <c r="L40" i="1"/>
  <c r="L31" i="1"/>
  <c r="L30" i="1"/>
  <c r="L26" i="1"/>
  <c r="L24" i="1"/>
  <c r="L21" i="1"/>
  <c r="I172" i="1" l="1"/>
  <c r="L124" i="1" l="1"/>
  <c r="I124" i="1"/>
  <c r="L100" i="1"/>
  <c r="L98" i="1"/>
  <c r="I82" i="1"/>
  <c r="L55" i="1"/>
  <c r="L54" i="1"/>
  <c r="L39" i="1"/>
  <c r="L34" i="1"/>
  <c r="L29" i="1"/>
  <c r="L8" i="1"/>
  <c r="L11" i="1" l="1"/>
  <c r="I37" i="1" l="1"/>
</calcChain>
</file>

<file path=xl/sharedStrings.xml><?xml version="1.0" encoding="utf-8"?>
<sst xmlns="http://schemas.openxmlformats.org/spreadsheetml/2006/main" count="1921" uniqueCount="1224">
  <si>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</si>
  <si>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</si>
  <si>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</si>
  <si>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</si>
  <si>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</si>
  <si>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</si>
  <si>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</si>
  <si>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</si>
  <si>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</si>
  <si>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</si>
  <si>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</si>
  <si>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</si>
  <si>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</si>
  <si>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</si>
  <si>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</si>
  <si>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Fornitura</t>
  </si>
  <si>
    <t>Affidamento diretto</t>
  </si>
  <si>
    <t>Servizi</t>
  </si>
  <si>
    <t>00557650553</t>
  </si>
  <si>
    <t>2022 TABELLA CONTRATTI PUBBLICI (AFFIDAMENTI)
Art. 37 comma 1 D.lgs n. 33/2013</t>
  </si>
  <si>
    <t>Z4334B5C9C</t>
  </si>
  <si>
    <t xml:space="preserve">Riparazione perdita erogatore pompa </t>
  </si>
  <si>
    <t>S.E.M.A.P. Srl</t>
  </si>
  <si>
    <t>Ordine n. 2 del 04/01/2022</t>
  </si>
  <si>
    <t>ZEC34BA3A7</t>
  </si>
  <si>
    <t xml:space="preserve">Sistemazione segnaletica aviosuperficie </t>
  </si>
  <si>
    <t>Lavori</t>
  </si>
  <si>
    <t>R.M. non solo legno</t>
  </si>
  <si>
    <t>01632190557</t>
  </si>
  <si>
    <t>Z1234BA5AF</t>
  </si>
  <si>
    <t xml:space="preserve">Sistemazione armadio stradale conchiglia </t>
  </si>
  <si>
    <t>Vivilux Snc di Pecorari Giuliano e C.</t>
  </si>
  <si>
    <t>00250330552</t>
  </si>
  <si>
    <t>Ordine n. 3 del 07/01/2022</t>
  </si>
  <si>
    <t>Ordine n. 4 del 07/01/2022</t>
  </si>
  <si>
    <t>Z8234BD48A</t>
  </si>
  <si>
    <t>Batteria Ricaricabile per stampante termica Polizia Locale</t>
  </si>
  <si>
    <t>Sis Segnaletica Industriale Stradale Srl</t>
  </si>
  <si>
    <t>00162020549</t>
  </si>
  <si>
    <t>Ordine n. 5 del 10/01/2022</t>
  </si>
  <si>
    <t>Prot. N. 136 del 10/01/2022</t>
  </si>
  <si>
    <t>Prot. N. 137 del 10/01/2022</t>
  </si>
  <si>
    <t>Prot. N. 138 del 10/01/2022</t>
  </si>
  <si>
    <t>ZA834CC727</t>
  </si>
  <si>
    <t>Proroga manutenzione preventiva e correttiva</t>
  </si>
  <si>
    <t>Project Automation S.p.A.</t>
  </si>
  <si>
    <t>Z1634D0BA7</t>
  </si>
  <si>
    <t>Mascherine FFP2</t>
  </si>
  <si>
    <t>Procedura negoziata per affidamenti sottosoglia</t>
  </si>
  <si>
    <t>Niccolai Srl
W Group Unipersonale Srl
Catalogo MEPA</t>
  </si>
  <si>
    <t>Gecal MEPA</t>
  </si>
  <si>
    <t>00913110961</t>
  </si>
  <si>
    <t>Ordine n. 8 del 14/01/2022</t>
  </si>
  <si>
    <t>02930110966</t>
  </si>
  <si>
    <t>Z5A34D4F01</t>
  </si>
  <si>
    <t>Corso addetto antincendio aereo-eliportuale</t>
  </si>
  <si>
    <t>Miarelli Alessandro</t>
  </si>
  <si>
    <t>Studio Tecnico Associato Battisti</t>
  </si>
  <si>
    <t>07451861004</t>
  </si>
  <si>
    <t>Ordine n. 6 del 13/01/2022</t>
  </si>
  <si>
    <t>Z9234D573C</t>
  </si>
  <si>
    <t>Sostituzione pneumatici - Smart EW020JD - Punto FE925VG</t>
  </si>
  <si>
    <t>Luca Gomme Snc</t>
  </si>
  <si>
    <t>00477560551</t>
  </si>
  <si>
    <t>Prot. N. 188 del 11/01/2022</t>
  </si>
  <si>
    <t>Prot. N. 296 del 17/01/2022</t>
  </si>
  <si>
    <t>Prot. N. 294 del 17/01/2022</t>
  </si>
  <si>
    <r>
      <t xml:space="preserve">Ordine n. 9 del 17/01/2022 -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
Ordine n. 10 del 20/01/2022</t>
    </r>
  </si>
  <si>
    <t>ZDD34E0F30</t>
  </si>
  <si>
    <t>Servizio di disinfestazione mosconi ufficio amministrativo</t>
  </si>
  <si>
    <t>Salus Ambiente Srl</t>
  </si>
  <si>
    <t>01387490558</t>
  </si>
  <si>
    <t>Ordine n. 11 del 20/01/2022</t>
  </si>
  <si>
    <t>ZCA34E2F53</t>
  </si>
  <si>
    <t>Carburante Verde 100 Ottani</t>
  </si>
  <si>
    <t>Magigas Spa</t>
  </si>
  <si>
    <t>00408880474</t>
  </si>
  <si>
    <t>Ordine n. 12 del 20/01/2022</t>
  </si>
  <si>
    <t>Z9434E3075</t>
  </si>
  <si>
    <t>Interventi tecnici periodo dicembre 2021</t>
  </si>
  <si>
    <t>A. Tel. Telecomunicazioni</t>
  </si>
  <si>
    <t>01292690557</t>
  </si>
  <si>
    <t>Ordine n. 13 del 20/01/2022</t>
  </si>
  <si>
    <t>Z8034EC5FB</t>
  </si>
  <si>
    <t xml:space="preserve">INIPEC + Ri consumi visure camerali </t>
  </si>
  <si>
    <t>Infocamere Società Consortile</t>
  </si>
  <si>
    <t>02313821007</t>
  </si>
  <si>
    <t xml:space="preserve">Q8 Quaser / Air BP                                       Tamoil / Repsol/ Eni / SMP                            </t>
  </si>
  <si>
    <t>Prot. N. 459 del 20/01/2022</t>
  </si>
  <si>
    <t>Prot. N. 548 del 24/01/2022</t>
  </si>
  <si>
    <t>Prot. N. 541 del 24/01/2022</t>
  </si>
  <si>
    <t>ZF434EEC1C</t>
  </si>
  <si>
    <t>Pannello per controsoffitto mq 36 (100 pz)</t>
  </si>
  <si>
    <t>Centro Edile Iosa Clausio Srl</t>
  </si>
  <si>
    <t>00630430551</t>
  </si>
  <si>
    <t>Ordine n. 14 del 25/01/2022</t>
  </si>
  <si>
    <t>Ordine n. 15 del 26/01/2022</t>
  </si>
  <si>
    <t>ZDB34F39B1</t>
  </si>
  <si>
    <t>Poltrona presidenziale</t>
  </si>
  <si>
    <t>Catalogo MEPA</t>
  </si>
  <si>
    <t>IlPack Startup SL</t>
  </si>
  <si>
    <t>IT00187969993</t>
  </si>
  <si>
    <t>Ordine n. 16 del 26/01/2022</t>
  </si>
  <si>
    <t>Prot. N. 657 del 26/01/2022</t>
  </si>
  <si>
    <t>Prot. N. 637 del 26/01/2022</t>
  </si>
  <si>
    <t>Prot. N. 593 del 25/01/2022</t>
  </si>
  <si>
    <t>ZF634F5B71</t>
  </si>
  <si>
    <t>Verifica impianto di terra Vdc</t>
  </si>
  <si>
    <t>Checks
Si Tarature Sistemi Srl
Heading Srl</t>
  </si>
  <si>
    <t>Certat Srl</t>
  </si>
  <si>
    <t>01333510558</t>
  </si>
  <si>
    <t>Ordine n. 17 del 26/01/2022</t>
  </si>
  <si>
    <t>Prot. N. 780 del 28/01/2022</t>
  </si>
  <si>
    <t>Z6535018CF</t>
  </si>
  <si>
    <t>Vestirario da lavoro risorse Facility</t>
  </si>
  <si>
    <t>Tecno Antincendio Srl</t>
  </si>
  <si>
    <t>00495600553</t>
  </si>
  <si>
    <t>Ordine n. 18 del 30/01/2022</t>
  </si>
  <si>
    <t>Prot. N. 830 del 30/01/2022</t>
  </si>
  <si>
    <t>Z61350C546</t>
  </si>
  <si>
    <t xml:space="preserve">Manutenzione servizi igienici parcheggio S. Francesco </t>
  </si>
  <si>
    <t>Italservizi di Rossi Giuseppe</t>
  </si>
  <si>
    <t>00719420556</t>
  </si>
  <si>
    <t>Ordine n. 19 del 02/02/2022</t>
  </si>
  <si>
    <t>Idrotermicasolare</t>
  </si>
  <si>
    <t>Z253512CB8</t>
  </si>
  <si>
    <t xml:space="preserve">Lavaggio tute antincendio </t>
  </si>
  <si>
    <t>Lavanderia IGEA di Bocchini Francesco</t>
  </si>
  <si>
    <t>00653970558</t>
  </si>
  <si>
    <t>Ordine n. 21 del 03/02/2022</t>
  </si>
  <si>
    <t>Z9A3510F77</t>
  </si>
  <si>
    <t>Edilizia Collerolletta di Alcini Sandro</t>
  </si>
  <si>
    <t>00613850551</t>
  </si>
  <si>
    <t>Ordine n. 20 del 03/02/2022</t>
  </si>
  <si>
    <t>Z073512E70</t>
  </si>
  <si>
    <t xml:space="preserve">Riparazione fontana L.go Ottaviani </t>
  </si>
  <si>
    <t>Bottaro Off. meccaniche                     Saldumbria</t>
  </si>
  <si>
    <t>TE.C.M.I. Sas</t>
  </si>
  <si>
    <t>00367420551</t>
  </si>
  <si>
    <t>Ordine n. 22 del 03/02/2022</t>
  </si>
  <si>
    <t>Materiale edile - ordine aperto</t>
  </si>
  <si>
    <t>ZF4351D544</t>
  </si>
  <si>
    <t>Manutenzione straordinaria fitodepuratore Aviosuperficie</t>
  </si>
  <si>
    <t>Ecolservice Srl</t>
  </si>
  <si>
    <t>02715760548</t>
  </si>
  <si>
    <t>Ordine n. 23 del 07/02/2022</t>
  </si>
  <si>
    <t>Prot. N. 984 del 03/02/2022</t>
  </si>
  <si>
    <t>Z83352B4C0</t>
  </si>
  <si>
    <t>Prova tenuta e risanamento serbatoi interrati Aviosuperficie</t>
  </si>
  <si>
    <t>Tank Service
Semap Srl</t>
  </si>
  <si>
    <t>Ecomedit Srl</t>
  </si>
  <si>
    <t>01384480032</t>
  </si>
  <si>
    <t>Ordine n. 26 del 10/02/2022</t>
  </si>
  <si>
    <t>Prot. N. 1228 del 10/02/2022</t>
  </si>
  <si>
    <t>Prot. N. 989 del 03/02/2022</t>
  </si>
  <si>
    <t>Prot. N. 988 del 03/02/2022</t>
  </si>
  <si>
    <r>
      <t>Prot. N. 320 del 18/01/2022</t>
    </r>
    <r>
      <rPr>
        <b/>
        <sz val="8"/>
        <color rgb="FFFF0000"/>
        <rFont val="Arial"/>
        <family val="2"/>
      </rPr>
      <t xml:space="preserve">
</t>
    </r>
    <r>
      <rPr>
        <sz val="8"/>
        <rFont val="Arial"/>
        <family val="2"/>
      </rPr>
      <t>Prot. N. 457 del 20/01/2022</t>
    </r>
  </si>
  <si>
    <t>Z543538F79</t>
  </si>
  <si>
    <t>Fornitura materiale vario di ferramenta - ordine aperto</t>
  </si>
  <si>
    <t>Ferramenta Mattorre e Guerrini Snc</t>
  </si>
  <si>
    <t>00427840558</t>
  </si>
  <si>
    <t>Ordine n. 27 del 15/02/2022</t>
  </si>
  <si>
    <t>Prot. N. 1042 del 08/02/2022
Prot. N. 1359 del 16/02/2022</t>
  </si>
  <si>
    <t>Prot. N. 1361 del 16/02/2022</t>
  </si>
  <si>
    <t>Z8A354912F</t>
  </si>
  <si>
    <t>Ordine n. 7 del 13/01/2022     Ordine n. 28 del 18/02/2022</t>
  </si>
  <si>
    <t>Z52355377A</t>
  </si>
  <si>
    <t>Interventi informatici dal 01/01/2022 al 31/01/2022</t>
  </si>
  <si>
    <t>Ordine n. 29 del 22/02/2022</t>
  </si>
  <si>
    <t xml:space="preserve">Polizza auto PANDA 1.2 EMOTION targa DR061ML </t>
  </si>
  <si>
    <t>Vittoria Assicurazioni      Sara assicurazioni</t>
  </si>
  <si>
    <t>AXA di Palazzesi e Ricci Srl</t>
  </si>
  <si>
    <t>01639630555</t>
  </si>
  <si>
    <t>Z2F3558C2B</t>
  </si>
  <si>
    <t xml:space="preserve">Somministrazione lavoro settore aeroportuale </t>
  </si>
  <si>
    <t>Affidamento diretto per lavori, servizi o forniture supplementari</t>
  </si>
  <si>
    <t>Agenziapiù SpA</t>
  </si>
  <si>
    <t>06390410964</t>
  </si>
  <si>
    <t>Z27355B913</t>
  </si>
  <si>
    <t>Ripristino varco ZTL Piazza Solferino</t>
  </si>
  <si>
    <t>CTS Electronics Snc</t>
  </si>
  <si>
    <t>02234270540</t>
  </si>
  <si>
    <t>Ordine n. 32 del 24/02/2022</t>
  </si>
  <si>
    <t>Ordine n. 31 del 23/02/2022</t>
  </si>
  <si>
    <t>Ordine n. 30 del 23/02/2022</t>
  </si>
  <si>
    <t>Z52355B9E1</t>
  </si>
  <si>
    <t>Cip Due Srl</t>
  </si>
  <si>
    <t>Tipolitografia Morphema Srl</t>
  </si>
  <si>
    <t>00691120554</t>
  </si>
  <si>
    <t>Z75355B982</t>
  </si>
  <si>
    <t>Materiale di cancelleria</t>
  </si>
  <si>
    <t>Gecal Srl</t>
  </si>
  <si>
    <t>Ingroscart Srl</t>
  </si>
  <si>
    <t>01469840662</t>
  </si>
  <si>
    <t>Ordine n. 33 del 24/02/2022</t>
  </si>
  <si>
    <t>ZB9355BA30</t>
  </si>
  <si>
    <t>Materiale ZTL - Pouches permessi invalidi, biglietti appuntamenti</t>
  </si>
  <si>
    <t>01235660550</t>
  </si>
  <si>
    <t>Ordine n. 35 del 24/02/2022</t>
  </si>
  <si>
    <t>Z2E35651F4</t>
  </si>
  <si>
    <t>08551090155</t>
  </si>
  <si>
    <t>Prot. N. 1666 del 23/02/2022</t>
  </si>
  <si>
    <t>Prot. N. 1760 del 25/02/2022</t>
  </si>
  <si>
    <t>Prot. N. 1755 del 25/02/2022</t>
  </si>
  <si>
    <t>Prot. N. 1759 del 25/02/2022</t>
  </si>
  <si>
    <t>Prot. N. 1757 del 25/02/2022</t>
  </si>
  <si>
    <t>Prot. N. 1832 del 01/03/2022</t>
  </si>
  <si>
    <t>912217729A</t>
  </si>
  <si>
    <t>Energia elettrica 2022</t>
  </si>
  <si>
    <t>A2A</t>
  </si>
  <si>
    <t>01313790550</t>
  </si>
  <si>
    <t>Z5A356C4C3</t>
  </si>
  <si>
    <t>Materiale vario di cancelleria - ordine aperto</t>
  </si>
  <si>
    <t>ScuolaUfficio Srls</t>
  </si>
  <si>
    <t>01576360554</t>
  </si>
  <si>
    <t>Z4D3571885</t>
  </si>
  <si>
    <t>Corso base lavori in quota per 3 persone</t>
  </si>
  <si>
    <t>Ambiente Lavoro Srl</t>
  </si>
  <si>
    <t>01544640558</t>
  </si>
  <si>
    <t>Ordine n. 37 del 02/03/2022</t>
  </si>
  <si>
    <t>Ordine n. 38 del 03/03/2022</t>
  </si>
  <si>
    <t>Prot. N. 1925 del 02/03/2022</t>
  </si>
  <si>
    <t>ZD635764AA</t>
  </si>
  <si>
    <t>Servizio di assistenza e hosting piattaforma ISHAREDOC - anno 2022</t>
  </si>
  <si>
    <t>Digi One Srl</t>
  </si>
  <si>
    <t>01281410553</t>
  </si>
  <si>
    <t>Ordine n. 40 del 04/03/2022</t>
  </si>
  <si>
    <t>Z9B3577714</t>
  </si>
  <si>
    <t>Rinnovo abbonamento piattaforma online debito insito servizio di assistenza tecnico finanaziaria - anno 2022</t>
  </si>
  <si>
    <t>Finance Active Italia Srl</t>
  </si>
  <si>
    <t>06409360960</t>
  </si>
  <si>
    <t>Ordine n. 42 del 04/03/2022</t>
  </si>
  <si>
    <t>Z63357F431</t>
  </si>
  <si>
    <t>Progettazione e configurazione sistema di prenotazione online ZTL</t>
  </si>
  <si>
    <t>Paola Patrizi</t>
  </si>
  <si>
    <t>01418380554</t>
  </si>
  <si>
    <t>Ordine n. 39 del 04/03/2022</t>
  </si>
  <si>
    <t>Z6D357F4ED</t>
  </si>
  <si>
    <t>Finestra Aviosuperficie con vetro Visarm Stopsol grigio</t>
  </si>
  <si>
    <t>La Sovrana Snc</t>
  </si>
  <si>
    <t>00473890556</t>
  </si>
  <si>
    <t>Ordine n. 43 del 08/03/2022</t>
  </si>
  <si>
    <t>Infissi Massarini Srl
Unidea Group Srl</t>
  </si>
  <si>
    <t>Z913581142</t>
  </si>
  <si>
    <t>Ripristino illuminazione torre in Via Porta Spoletina</t>
  </si>
  <si>
    <t>Vivilux Snc</t>
  </si>
  <si>
    <t>Elettromoderna di Perni Carlo</t>
  </si>
  <si>
    <t>00249060559</t>
  </si>
  <si>
    <t>Ordine n. 44 del 08/03/2022</t>
  </si>
  <si>
    <t>ZE735813D9</t>
  </si>
  <si>
    <t>Localizzazione guasto impianto torre in Via Porta Spoletina</t>
  </si>
  <si>
    <t>Ordine n. 45 del 08/03/2022</t>
  </si>
  <si>
    <t>Z653581807</t>
  </si>
  <si>
    <t>Rifornimento carburante JET A1 presso Aviosuperficie</t>
  </si>
  <si>
    <t>Air BP Spa
Kuwait Petroleum Italia Spa</t>
  </si>
  <si>
    <t>Ordine n. 46 del 08/03/2022</t>
  </si>
  <si>
    <t>Rifornimento carburante VERDE 100 OTTANI presso Aviosuperficie</t>
  </si>
  <si>
    <t>Z5935818B7</t>
  </si>
  <si>
    <t>Ordine n. 47 del 08/03/2022</t>
  </si>
  <si>
    <t>ZD7358185C</t>
  </si>
  <si>
    <t>Rifornimento carburante AV GAS presso Aviosuperficie</t>
  </si>
  <si>
    <t>Ordine n. 48 del 08/03/2022</t>
  </si>
  <si>
    <t>Prot. N. 2089 del 08/03/2022</t>
  </si>
  <si>
    <t>Prot. N. 2087 del 08/03/2022</t>
  </si>
  <si>
    <t>Prot. N. 2082 del 08/03/2022</t>
  </si>
  <si>
    <t>Prot. N. 1968 del 03/03/2022</t>
  </si>
  <si>
    <t>Prot. N. 2028 del 04/03/2022</t>
  </si>
  <si>
    <t>Z2B358E019</t>
  </si>
  <si>
    <t>Fornitura materiale verio elettrico - ordine aperto</t>
  </si>
  <si>
    <t>Rematarlazzi Spa</t>
  </si>
  <si>
    <t>01634070435</t>
  </si>
  <si>
    <t>Ordine n. 51 del 11/03/2022</t>
  </si>
  <si>
    <t>Z3E358E829</t>
  </si>
  <si>
    <t>Corso di formazione di primo soccorso per Flamini e Massaro - sicurezza Aviosuperficie</t>
  </si>
  <si>
    <t>Impresa Service di Cappanera</t>
  </si>
  <si>
    <t>Ordine n. 52 del 11/03/2022</t>
  </si>
  <si>
    <t>Prot. N. 2214 del 10/03/2022</t>
  </si>
  <si>
    <t>Prot. N. 2169 del 09/03/2022</t>
  </si>
  <si>
    <t>Prot. N. 2171 del 09/03/2022</t>
  </si>
  <si>
    <t>Prot. N. 2175 del 09/03/2022</t>
  </si>
  <si>
    <t>Z573591B05</t>
  </si>
  <si>
    <t>Canone Fortech - Gestionale distributore carburante Aviosuperficie</t>
  </si>
  <si>
    <t>Fortech Srl</t>
  </si>
  <si>
    <t>03618500403</t>
  </si>
  <si>
    <t>Ordine n. 53 del 14/03/2022</t>
  </si>
  <si>
    <t>00765880554</t>
  </si>
  <si>
    <t>Z603592259</t>
  </si>
  <si>
    <t>Noleggio bagni disabili Aviosuperficie</t>
  </si>
  <si>
    <t>Tecnifor Spa</t>
  </si>
  <si>
    <t>00214930554</t>
  </si>
  <si>
    <t>Ordine n. 54 del 14/03/2022</t>
  </si>
  <si>
    <t>Z4E359565D</t>
  </si>
  <si>
    <t>Fornitura e riparazione tubazioni di carico acqua vasca antincendio parcheggio S. Francesco</t>
  </si>
  <si>
    <t>Ecokllima Srl</t>
  </si>
  <si>
    <t>01273940559</t>
  </si>
  <si>
    <t>Ordine n. 55 del 14/03/2022</t>
  </si>
  <si>
    <t>Z843597596</t>
  </si>
  <si>
    <t>Aggio del 7% da corrispondere annualmente su nuovo contratto MyCicero</t>
  </si>
  <si>
    <t>MyCicero Srl</t>
  </si>
  <si>
    <t>10541150966</t>
  </si>
  <si>
    <t>Ordine n. 56 del 15/03/2022</t>
  </si>
  <si>
    <t>Z7F3599F61</t>
  </si>
  <si>
    <t>Rasaerba EFCO LR 44 TK COMFOR PLUS TRAZIONATO</t>
  </si>
  <si>
    <t>Agri.Futura Snc</t>
  </si>
  <si>
    <t>Ordine n. 57 del 15/03/2022</t>
  </si>
  <si>
    <t>91065502CB</t>
  </si>
  <si>
    <t>Servizi di vigilanza e accoglienza</t>
  </si>
  <si>
    <t>Vigilanza Privata VT Srl
VIGILANZA UMBRA MONDIALPOL</t>
  </si>
  <si>
    <t>SICUREZZA GLOBALE 1972 S.R.L.</t>
  </si>
  <si>
    <t>13115671003</t>
  </si>
  <si>
    <t>91065968BF</t>
  </si>
  <si>
    <t>Servizio prelievo, contazione e trasporto valori</t>
  </si>
  <si>
    <t>VIGILANZA MONDIALPOL
SICUREZZA GLOBALE 1972</t>
  </si>
  <si>
    <t>Istituto di Vigilanza Privata della Provincia di Viterbo</t>
  </si>
  <si>
    <t>00628090565</t>
  </si>
  <si>
    <t>9096384D88</t>
  </si>
  <si>
    <t>Agenzia Più
Randstad
Eurointerim
Manpower</t>
  </si>
  <si>
    <t>Umana Spa</t>
  </si>
  <si>
    <t>03171510278</t>
  </si>
  <si>
    <t>9096406FAF</t>
  </si>
  <si>
    <t>RDO MEPA N. 2954696
Ordine di appoggio n. 60 del 16/03/2022</t>
  </si>
  <si>
    <t>Somministrazione lavoro a tempo determinato - n. 2 operai manutentori</t>
  </si>
  <si>
    <t>Somministrazione lavoro a tempo determinato  - n. 2 assistenti al gestore operativo settore aereoportuale</t>
  </si>
  <si>
    <t>RDO MEPA N. 2954696
Ordine di appoggio n. 61 del 16/03/2022</t>
  </si>
  <si>
    <t>RDO MEPA N. 2954375
Ordine di appoggio n. 58 del 16/03/2022</t>
  </si>
  <si>
    <t>RDO MEPA N. 2954375
Ordine di appoggio n. 59 del 16/03/2022</t>
  </si>
  <si>
    <t>Prot. N. 1703 del 24/02/2022</t>
  </si>
  <si>
    <t>Prot. N. 2272 del 11/03/2022</t>
  </si>
  <si>
    <t>Prot. N. 2273 del 11/03/2022</t>
  </si>
  <si>
    <t>Prot. N. 2354 del 15/03/2022</t>
  </si>
  <si>
    <t>Prot. N. 2355 del 15/03/2022</t>
  </si>
  <si>
    <t>Prot. N. 2356 del 15/03/2022</t>
  </si>
  <si>
    <t>Prot. N. 2438 del 16/03/2022</t>
  </si>
  <si>
    <t>Procedura comparativa per affidamenti sottosoglia</t>
  </si>
  <si>
    <t>Z2335A1E8E</t>
  </si>
  <si>
    <t>Verifica antincendio Aviosuperficie</t>
  </si>
  <si>
    <t>Cate Antincendio Srl</t>
  </si>
  <si>
    <t>01368250559</t>
  </si>
  <si>
    <t>Ordine n. 62 del 17/03/2022</t>
  </si>
  <si>
    <t>Z9935A4D11</t>
  </si>
  <si>
    <t>Maggioli SpA</t>
  </si>
  <si>
    <t>02066400405</t>
  </si>
  <si>
    <t>Laboratorio operativo on line sulla gestione di contratti, sopravvenienze e imprevisti</t>
  </si>
  <si>
    <t>Z3F35A63DF</t>
  </si>
  <si>
    <t>Materiale sintetico plastico verde prato per asilo infanzia Collestatte</t>
  </si>
  <si>
    <t>MA.PI.G Srl</t>
  </si>
  <si>
    <t>00577020555</t>
  </si>
  <si>
    <t>Ordine n. 64 del 18/03/2022</t>
  </si>
  <si>
    <t>Ordine n. 63 del 17/03/2022</t>
  </si>
  <si>
    <t>ZA335A674B</t>
  </si>
  <si>
    <t>Tassellatore Makita DHR, batteria 18v 3AH, caricabatteria, punte</t>
  </si>
  <si>
    <t>Ordine n. 65 del 18/03/2022</t>
  </si>
  <si>
    <t>Prot. N. 2540 del 17/03/2022</t>
  </si>
  <si>
    <t>ZAC35A8C09</t>
  </si>
  <si>
    <t>App pronutario online del CDS palmari Polizia Locale</t>
  </si>
  <si>
    <t>Egaf Edizioni Srl</t>
  </si>
  <si>
    <t>02259990402</t>
  </si>
  <si>
    <t>Ordine n. 66 del 18/03/2022</t>
  </si>
  <si>
    <t>Prot. N. 2576 del 18/03/2022</t>
  </si>
  <si>
    <t>Prot. N. 2577 del 18/03/2022</t>
  </si>
  <si>
    <t>Prot. N. 2578 del 18/03/2022</t>
  </si>
  <si>
    <t>Z9435ABF6A</t>
  </si>
  <si>
    <t>N. 2 chiavi con relativa programmazione - Aviosuperficie</t>
  </si>
  <si>
    <t>Megawatt Sas</t>
  </si>
  <si>
    <t>00627620552</t>
  </si>
  <si>
    <t>Ordine n. 67 del 21/03/2022</t>
  </si>
  <si>
    <t>Z7335A962A</t>
  </si>
  <si>
    <t>Riallaccio fontana Parcheggio San Francesco</t>
  </si>
  <si>
    <t>Ordine n. 68 del 21/03/2022</t>
  </si>
  <si>
    <t>Z9835A9655</t>
  </si>
  <si>
    <t>Ripristino urgente bagni uffici Regione (VDC)</t>
  </si>
  <si>
    <t>Ordine n. 69 del 21/03/2022</t>
  </si>
  <si>
    <t>Prot. N. 2595 del 21/03/2022</t>
  </si>
  <si>
    <t>Materiale ZTL - permessi definitivi, etichette rinnovo + integrazione per progettazione grafica permessi definitivi</t>
  </si>
  <si>
    <t>Ordine n. 34 del 24/02/2022
Ordine n. 70 del 21/03/2022</t>
  </si>
  <si>
    <t>ZC035A8B8B</t>
  </si>
  <si>
    <t>Condizionamento saletta ufficio aviosuperficie</t>
  </si>
  <si>
    <t>Riello di Vano Giuliano</t>
  </si>
  <si>
    <t>Idrotermica Solare Srl</t>
  </si>
  <si>
    <t>01478940552</t>
  </si>
  <si>
    <t>Ordine n. 71 del 21/03/2022</t>
  </si>
  <si>
    <t>ZAC35B1357</t>
  </si>
  <si>
    <t>Sostituzione magnetotermici VDC</t>
  </si>
  <si>
    <t>Elettroverde Snc di David Ambrogi e C.</t>
  </si>
  <si>
    <t>00571660554</t>
  </si>
  <si>
    <t>Ordine n. 72 del 22/03/2022</t>
  </si>
  <si>
    <t>Prot. N. 2614 del 21/03/2022</t>
  </si>
  <si>
    <t>Prot. N. 2613 del 21/03/2022</t>
  </si>
  <si>
    <t>Prot. N. 2615 del 21/03/2022</t>
  </si>
  <si>
    <t>Prot. N. 1756 del 25/02/2022
Prot. N. 2616 del 21/03/2022</t>
  </si>
  <si>
    <t>Prot. N. 2623 del 22/03/2022</t>
  </si>
  <si>
    <t>Prot. N. 2633 del 22/03/2022</t>
  </si>
  <si>
    <t>Prot. N. 2538 del 17/03/2022</t>
  </si>
  <si>
    <t>ZF235BBC38</t>
  </si>
  <si>
    <t>Incarico professionale sfratto per morosità e ingiunzione pagamento canoni Budelli - Aviosuperficie</t>
  </si>
  <si>
    <t>Studio Associato Crescimbeni Lavari</t>
  </si>
  <si>
    <t>01309720553</t>
  </si>
  <si>
    <t>Ordine n. 73 del 24/03/2022</t>
  </si>
  <si>
    <t>Prot. N. 2697 del 24/03/2022</t>
  </si>
  <si>
    <t>Prot. N. 2696 del 24/03/2022</t>
  </si>
  <si>
    <t>Prot. N. 2695 del 24/03/2022</t>
  </si>
  <si>
    <t>Prot. N. 2694 del 24/03/2022</t>
  </si>
  <si>
    <t>Prot. N. 2682 del 24/03/2022</t>
  </si>
  <si>
    <t>ZA835C90A5</t>
  </si>
  <si>
    <t xml:space="preserve">Manutenzione Smart EW020JB </t>
  </si>
  <si>
    <t>Rossi Srl</t>
  </si>
  <si>
    <t>03316760549</t>
  </si>
  <si>
    <t>Ordine n. 74 del 29/03/2022</t>
  </si>
  <si>
    <t>Prot. N. 2769 del 29/03/2022</t>
  </si>
  <si>
    <t>Umbria Energy SpA</t>
  </si>
  <si>
    <t>Ordine n. 36 del 28/02/2022
ODA Mepa n.. 6674596</t>
  </si>
  <si>
    <t>Prot. 0001766 del 28/02/2022</t>
  </si>
  <si>
    <t>Contratto oppure Ordine n. 41 del 04/03/2022</t>
  </si>
  <si>
    <t>91146352BF</t>
  </si>
  <si>
    <t>Servizi di pulizia</t>
  </si>
  <si>
    <t>Operatori Mepa abilitati alla categoria di riferimento</t>
  </si>
  <si>
    <t>A.C.I.D.A.</t>
  </si>
  <si>
    <t>00445190556</t>
  </si>
  <si>
    <t>RDO Mepa n. 2956918 oppure Ordine di appoggio n. 116 del 11/05/2022</t>
  </si>
  <si>
    <t>Prot. 0002353 del 15/03/2022</t>
  </si>
  <si>
    <t>914693518D</t>
  </si>
  <si>
    <t>Sistemi di contenimento incendi - Lotto 1</t>
  </si>
  <si>
    <t>Ecoklima Srl
Moscatelli &amp; C. Snc
Lupi Estintori Srl
A.S.I. Azienda Servizi Italiani
Maulini Srl
PRS Vacuum Srl
SOO.IM.I. Srl
Termo Service Srl</t>
  </si>
  <si>
    <t>Prot. N. 3386 del 29/04/2022
Prot. N. 3790 del 12/05/2022</t>
  </si>
  <si>
    <t>RDO Mepa n. 2970399 oppure Ordine n. 108 del 04/05/2022</t>
  </si>
  <si>
    <t>9147086E25</t>
  </si>
  <si>
    <t>Stazione di pompaggio e impianti connessi - Lotto2</t>
  </si>
  <si>
    <t>00495600554</t>
  </si>
  <si>
    <t>Prot. N. 3386 del 29/04/2022
Prot. N. 3787 del 12/05/2022</t>
  </si>
  <si>
    <t>RDO Mepa n. 2970399 oppure Ordine n. 109 del 04/05/2022</t>
  </si>
  <si>
    <t>Z5C35D9784</t>
  </si>
  <si>
    <t>Ripristino barriera FAAC 640 - Parcheggio Guglielmi</t>
  </si>
  <si>
    <t>Gigli e Pacifici Snc</t>
  </si>
  <si>
    <t>00227440559</t>
  </si>
  <si>
    <t>Prot. N. 2861 del 01/04/2022</t>
  </si>
  <si>
    <t>Ordine n. 75 del 01/04/2022</t>
  </si>
  <si>
    <t>ZA035D9D19</t>
  </si>
  <si>
    <t>Canoni anno 2022 - ARCA EVOLUTION, ARKON, PAGHE B.POINT SAAS, TOCHEK DYNAMIC</t>
  </si>
  <si>
    <t>Wolters Kluwer Italia Srl</t>
  </si>
  <si>
    <t>10209790152</t>
  </si>
  <si>
    <t>Prot. N. 2863 del 01/04/2022</t>
  </si>
  <si>
    <t>Ordine n. 76 del 01/04/2022</t>
  </si>
  <si>
    <t>Z8D35DB564</t>
  </si>
  <si>
    <t>Fornitura prontuario cartaceo del C.D.S. aggiornato al 2022</t>
  </si>
  <si>
    <t>Prot. N. 2965 del 06/04/2022</t>
  </si>
  <si>
    <t>Ordine n. 77 del 01/04/2022</t>
  </si>
  <si>
    <t>ZDC35DFDAB</t>
  </si>
  <si>
    <t>Batteria Ricaricabile per stampante Polizia Locale</t>
  </si>
  <si>
    <t>S.I.S. Segnaletica Industriale Stradale Srl</t>
  </si>
  <si>
    <t>Prot. N. 2968 del 07/04/2022</t>
  </si>
  <si>
    <t>Ordine n. 78 del 04/04/2022</t>
  </si>
  <si>
    <t>Z9835F466D</t>
  </si>
  <si>
    <t xml:space="preserve">Prestazione di servizio </t>
  </si>
  <si>
    <t>Busitalia</t>
  </si>
  <si>
    <t>06473721006</t>
  </si>
  <si>
    <t>Prot. N. 3011 del 0804/2022</t>
  </si>
  <si>
    <t>Ordine n. 79 del 08/04/2022</t>
  </si>
  <si>
    <t>Z8035F8D6A</t>
  </si>
  <si>
    <t xml:space="preserve">Servizio manutenzione ascensori </t>
  </si>
  <si>
    <t>Stemon ascensori Stella</t>
  </si>
  <si>
    <t>01246720559</t>
  </si>
  <si>
    <t>Prot. N. 3088 del 13/04/2022</t>
  </si>
  <si>
    <t>Ordine n. 80 del 11/04/2022</t>
  </si>
  <si>
    <t>Z0035F7E86</t>
  </si>
  <si>
    <t>N. 5 telefoni cellulari Samsung Galaxy A52</t>
  </si>
  <si>
    <t>Mediaworld Terni</t>
  </si>
  <si>
    <t>Butali Spa</t>
  </si>
  <si>
    <t>01305510511</t>
  </si>
  <si>
    <t>Prot. N. 3074 del 12/04/2022</t>
  </si>
  <si>
    <t>Ordine n. 82 del 11/04/2022</t>
  </si>
  <si>
    <t>ZD53601CEC</t>
  </si>
  <si>
    <t xml:space="preserve">Interventi tecnici - armadio Conchiglia, Collegamento ponte radio Aviosuperficie, collegamento ponte radio Parcheggio SF </t>
  </si>
  <si>
    <t>Prot. N. 3108 del 13/04/2022</t>
  </si>
  <si>
    <t>Ordine n. 83 del 13/04/2022</t>
  </si>
  <si>
    <t>ZE53603EA6</t>
  </si>
  <si>
    <t>Carburante JET A1</t>
  </si>
  <si>
    <t>Prot. N. 3137 del 15/04/2022</t>
  </si>
  <si>
    <t>Ordine n. 84 del 13/04/2022</t>
  </si>
  <si>
    <t>Z433607217</t>
  </si>
  <si>
    <t>Ricondizionamento cancello recinzione scuola d'Infanzia Rataplan + integrazione ripristino stecche in metallo su n. 2 panchine</t>
  </si>
  <si>
    <t>Prot. N. 3139 del 15/04/2022
Prot. N. 3878 del 17/05/2022</t>
  </si>
  <si>
    <t>Ordine n. 85 del 14/04/2022
Ordine n. 125 del 17/05/2022</t>
  </si>
  <si>
    <t>Z9636079C1</t>
  </si>
  <si>
    <t>Tagliabordi STIHL FSA 60 R - ASPIRATORE/ SOFFIATORE A BATTERIA</t>
  </si>
  <si>
    <t>Agrifutura di Marcelli Snc</t>
  </si>
  <si>
    <t>00100670553</t>
  </si>
  <si>
    <t>Prot. N. 3138 del 15/04/2022</t>
  </si>
  <si>
    <t>Ordine n. 86 del 14/04/2022</t>
  </si>
  <si>
    <t>91900415BE</t>
  </si>
  <si>
    <t>Somministrazione lavoro</t>
  </si>
  <si>
    <t>Adecco                        Agenziapiù                                 Direzione lavoro Group                              During                                    Etjca                   Eurointerim                          Gi Group                                 Humangest                            Job Italia                     Lavorint                        Manpower                          Openjobmetis                         Orienta                              Randstad             
Synergie Italia</t>
  </si>
  <si>
    <t>Gi Group Spa</t>
  </si>
  <si>
    <t>11629770154</t>
  </si>
  <si>
    <t>Prot. N. 4986 del 12/07/2022</t>
  </si>
  <si>
    <t>RDO Mepa n. 2994000
Ordine n. 174 del 05/07/2022</t>
  </si>
  <si>
    <t>Z32360A07E</t>
  </si>
  <si>
    <t>Reintegro cassette di pronto soccorso</t>
  </si>
  <si>
    <t>Prot. N. 3143 del 15/04/2022</t>
  </si>
  <si>
    <t>Ordine n. 87 del 15/04/2022</t>
  </si>
  <si>
    <t>Z14360B3DC</t>
  </si>
  <si>
    <t xml:space="preserve">Noleggio furgone a lungo termine </t>
  </si>
  <si>
    <t>Sinoleggiami
Leaseplan
Labellauto Srls
Strappini
Bacci Group Spa</t>
  </si>
  <si>
    <t>Unipolrental Spa</t>
  </si>
  <si>
    <t>03740811207</t>
  </si>
  <si>
    <t>Prot. N. 2639 del 22/03/2022
Prot. N. 3548 del 04/05/2022</t>
  </si>
  <si>
    <t>Contratto                                   Ordine n. 94 del 22/04/2022</t>
  </si>
  <si>
    <t>Z59360DA11</t>
  </si>
  <si>
    <t>Manifesti per parcheggio Ex Viscosa</t>
  </si>
  <si>
    <t>Tipografia Nobili 2 Snc</t>
  </si>
  <si>
    <t>00459310553</t>
  </si>
  <si>
    <t>Prot. N. 3174 del 19/04/2022</t>
  </si>
  <si>
    <t>Ordine n. 88 del 19/04/2022</t>
  </si>
  <si>
    <t>ZD4360DADD</t>
  </si>
  <si>
    <t xml:space="preserve">Servizio di stampa, imbustamento e recapito atti giudiziari </t>
  </si>
  <si>
    <t>Mercurio Service Spa</t>
  </si>
  <si>
    <t>01413270669</t>
  </si>
  <si>
    <t>Prot. N. 3254 del 22/04/2022
Prot. N. 4271 del 03/06/2022</t>
  </si>
  <si>
    <t>Ordine n. 89 del 19/04/2022
Ordine n. 143 del 03/06/2022</t>
  </si>
  <si>
    <t>91946197A0</t>
  </si>
  <si>
    <t>Servizio Concilia 4.0 - Stampa, imbustamento, rendicontazione, PagoPA</t>
  </si>
  <si>
    <t>Sorte Srl
Mercurio Service Spa
Postel Spa</t>
  </si>
  <si>
    <t>Prot. N. 3255 del 22/04/2022</t>
  </si>
  <si>
    <t>Ordine n. 90 del 20/04/2022</t>
  </si>
  <si>
    <t>Z6436145F1</t>
  </si>
  <si>
    <t>Fornitura e installazione aste elettroniche Aviosuperficie</t>
  </si>
  <si>
    <t>Start Italiana Srl
Gilbarco</t>
  </si>
  <si>
    <t>Prot. N. 3225 del 20/04/2022</t>
  </si>
  <si>
    <t>Ordine n. 91 del 20/04/2022</t>
  </si>
  <si>
    <t>ZAA3616689</t>
  </si>
  <si>
    <t>Blocchetti ricevute parcheggio Ex Viscosa</t>
  </si>
  <si>
    <t>Prot. N. 3238 del 22/04/2022</t>
  </si>
  <si>
    <t>Ordine n. 92 del 21/04/2022</t>
  </si>
  <si>
    <t>Z4236165F5</t>
  </si>
  <si>
    <t>N. 5 gilet ad alta visibilità per servizio parcheggio Ex Viscosa</t>
  </si>
  <si>
    <t>Prot. N. 3239 del 21/04/2022</t>
  </si>
  <si>
    <t>Ordine n. 93 del 21/04/2022</t>
  </si>
  <si>
    <t>ZD3361CFB6</t>
  </si>
  <si>
    <t xml:space="preserve">Manutenzione straordinaria Aviosuperficie - smontaggio, spostamento ringhiera </t>
  </si>
  <si>
    <t>Monti Enzo Srl</t>
  </si>
  <si>
    <t>Pasquariello Vincenzino</t>
  </si>
  <si>
    <t>01094880075</t>
  </si>
  <si>
    <t>Prot. N. 3291 del 26/04/2022</t>
  </si>
  <si>
    <t>Ordine n. 95 del 26/04/2022</t>
  </si>
  <si>
    <t>Z323623668</t>
  </si>
  <si>
    <t xml:space="preserve">Noleggio bagno chimico per parcheggio Ex Viscosa </t>
  </si>
  <si>
    <t>Ambiente Srl</t>
  </si>
  <si>
    <t>Emmerre Srl</t>
  </si>
  <si>
    <t>01401170558</t>
  </si>
  <si>
    <t>Prot. N. 3302 del 27/04/2022</t>
  </si>
  <si>
    <t>Ordine n. 96 del 26/04/2022</t>
  </si>
  <si>
    <t>ZF73624B26</t>
  </si>
  <si>
    <t>Smaltimento quadrotti controsoffitto</t>
  </si>
  <si>
    <t>GPI Srl</t>
  </si>
  <si>
    <t>I.P.I.C. Servizi Ambientali Srl</t>
  </si>
  <si>
    <t>02911370548</t>
  </si>
  <si>
    <t>Prot. N. 3303 del 27/04/2022</t>
  </si>
  <si>
    <t>Ordine n. 97 del 27/04/2022</t>
  </si>
  <si>
    <t>Z0E3626788</t>
  </si>
  <si>
    <t>Divise Aviosuperficie</t>
  </si>
  <si>
    <t>Prot. N. 3343 del 27/04/2022</t>
  </si>
  <si>
    <t>Ordine n. 98 del 27/04/2022</t>
  </si>
  <si>
    <t>Z1B3626C04</t>
  </si>
  <si>
    <t>Attivazione Servizio Acquiring Tandem Banco Posta</t>
  </si>
  <si>
    <t>Postepay Spa</t>
  </si>
  <si>
    <t>06874351007</t>
  </si>
  <si>
    <t>Prot. N. 3344 del 27/04/2022</t>
  </si>
  <si>
    <t>Ordine n. 99 del 27/04/2022</t>
  </si>
  <si>
    <t>ZCC3626CA9</t>
  </si>
  <si>
    <t>Servizi - Contratto assistenza tecnica software - sanzioni</t>
  </si>
  <si>
    <t>Prot. N. 3542 del 03/05/2022</t>
  </si>
  <si>
    <t>Ordine n. 100 del 27/04/2022</t>
  </si>
  <si>
    <t>ZB53626D53</t>
  </si>
  <si>
    <t>Dispositivi per postazione radio Aviosuperficie</t>
  </si>
  <si>
    <t>Stas Srl</t>
  </si>
  <si>
    <t>00563840552</t>
  </si>
  <si>
    <t>Prot. N. 3360 del 28/04/2022</t>
  </si>
  <si>
    <t>Ordine n. 102 del 28/04/2022</t>
  </si>
  <si>
    <t>Z713628D00</t>
  </si>
  <si>
    <t xml:space="preserve">Somministrazione lavoro impiegato n. 1 IV livello </t>
  </si>
  <si>
    <t>Job Italia</t>
  </si>
  <si>
    <t>03714920232</t>
  </si>
  <si>
    <t>Prot. N. 3354 del 28/04/2022</t>
  </si>
  <si>
    <t>Ordine n. 101 del 28/04/2022</t>
  </si>
  <si>
    <t>ZE2362FAE0</t>
  </si>
  <si>
    <t>Fornitura piante per parcheggio San Francesco</t>
  </si>
  <si>
    <t>Amati Tarquinio Sas</t>
  </si>
  <si>
    <t>01619100553</t>
  </si>
  <si>
    <t>Prot. N. 3391 del 29/04/2022</t>
  </si>
  <si>
    <t>Ordine n. 103 del 29/04/2022</t>
  </si>
  <si>
    <t>Z17362FE02</t>
  </si>
  <si>
    <t>Fornitura piante per Aviosuperficie</t>
  </si>
  <si>
    <t>Prot. N. 3392 del 29/04/2022</t>
  </si>
  <si>
    <t>Ordine n. 104 del 29/04/2022</t>
  </si>
  <si>
    <t>Z233630FF3</t>
  </si>
  <si>
    <t>Manutenzioni elettriche anni 2022-2025</t>
  </si>
  <si>
    <t>Gigli e Pacifici                                             Elettroverde                                                Elettromoderna di Perni C.                                    Pernazza Group                                    Elettrohertz                                    Ecoklima                                   Elettroimpianti F.M. S.R.L                           ENA S.R.L                                                     S.I.E.T. IMPIANTI S.R.L</t>
  </si>
  <si>
    <t>Tecno Power di Magliolo Amedeo</t>
  </si>
  <si>
    <t>01575860554</t>
  </si>
  <si>
    <t>Prot. N. 4095 del 27/05/2022</t>
  </si>
  <si>
    <t>RDO Mepa n. 3004106
Ordine n. 173 del 05/07/2022</t>
  </si>
  <si>
    <t>ZEA3635837</t>
  </si>
  <si>
    <t xml:space="preserve">Assistenza tecnica + amministratore di sistema </t>
  </si>
  <si>
    <t>E.T.I. Srl                                            Kronos Srl                                                           Umbria computers Srl                                                                    Pegaso informatica Snc                                                            A.S.Ter.Form Srl                                                                                      X3 Solutions Srl</t>
  </si>
  <si>
    <t>Softel Srl</t>
  </si>
  <si>
    <t>00581520558</t>
  </si>
  <si>
    <t>Prot. N. 4987 del 12/07/2022</t>
  </si>
  <si>
    <t>RDO Mepa n. 3006129
Ordine n. 175 del 05/07/2022</t>
  </si>
  <si>
    <t>ZDF36398E7</t>
  </si>
  <si>
    <t xml:space="preserve">Sistemazione accesso stecca servizi - sbarre, cancello e telecomandi </t>
  </si>
  <si>
    <t>Gigli &amp; Pacifici Srl
TecnoPower
Megawatt Sas</t>
  </si>
  <si>
    <t>Prot. N. 3541 del 03/05/2022</t>
  </si>
  <si>
    <t>Ordine n. 105 del 03/05/2022</t>
  </si>
  <si>
    <t>Z00363A55A</t>
  </si>
  <si>
    <t>Fornitura materiale - Carta igienica, salviettine</t>
  </si>
  <si>
    <t>Azienda Cartaria Moderna</t>
  </si>
  <si>
    <t>01425170550</t>
  </si>
  <si>
    <t>Prot. N. 3549 del 04/05/2022</t>
  </si>
  <si>
    <t>Ordine n. 106 del 03/05/2022</t>
  </si>
  <si>
    <t>Z4D363B439</t>
  </si>
  <si>
    <t>Tondo in PVC - rete ombreggiante - piattine alluminio per asilo  Girotondo</t>
  </si>
  <si>
    <t>Prot. N. 3497 del 03/05/2022</t>
  </si>
  <si>
    <t>Ordine n. 107 del 03/05/2022</t>
  </si>
  <si>
    <t>Z943644FA5</t>
  </si>
  <si>
    <t xml:space="preserve">Attività formativa "controllo di gestione" </t>
  </si>
  <si>
    <t>Consvip</t>
  </si>
  <si>
    <t>06567950636</t>
  </si>
  <si>
    <t>Prot. N. 3671 del 05/05/2022</t>
  </si>
  <si>
    <t>Ordine n. 110 del 05/05/2022</t>
  </si>
  <si>
    <t>Z38364524D</t>
  </si>
  <si>
    <t>Fornitura igienizzanti fontana L.go Ottaviani</t>
  </si>
  <si>
    <t>Prot. N. 3672 del 05/05/2022</t>
  </si>
  <si>
    <t>Ordine n. 111 del 05/05/2022</t>
  </si>
  <si>
    <t>Z49364B5FD</t>
  </si>
  <si>
    <t xml:space="preserve">Cartelli stradali Piediluco </t>
  </si>
  <si>
    <t>SIS. TG Segnaletica Srl</t>
  </si>
  <si>
    <t>02955580549</t>
  </si>
  <si>
    <t>Prot. N. 3677 del 06/05/2022</t>
  </si>
  <si>
    <t>Ordine n. 112 del 06/05/2022</t>
  </si>
  <si>
    <t>Z123651ADC</t>
  </si>
  <si>
    <t xml:space="preserve">Copia deposito in Regione strutture parcheggio S. Francesco </t>
  </si>
  <si>
    <t>Prot. N. 3731 del 10/05/2022</t>
  </si>
  <si>
    <t>Ordine n. 113 del 09/05/2022</t>
  </si>
  <si>
    <t xml:space="preserve">Z103654F44          </t>
  </si>
  <si>
    <t>Adesivi per cartelli stradali ZTL Piediluco</t>
  </si>
  <si>
    <t>Stampa e Stampe Srl</t>
  </si>
  <si>
    <t>01261950552</t>
  </si>
  <si>
    <t>Prot. N. 3730 del 10/05/2022</t>
  </si>
  <si>
    <t>Ordine n. 114 del 09/05/2022</t>
  </si>
  <si>
    <t>Z8636582AE</t>
  </si>
  <si>
    <t>Realizzazione campagna pubblicitaria Aviosuperficie su rivista di settore VFR Aviation Magazine</t>
  </si>
  <si>
    <t>Busi Claudia</t>
  </si>
  <si>
    <t>01612940559</t>
  </si>
  <si>
    <t>Prot. N. 3765 del 11/05/2022</t>
  </si>
  <si>
    <t>Ordine n. 115 del 10/05/2022</t>
  </si>
  <si>
    <t>Z9B365E095</t>
  </si>
  <si>
    <t>Indumenti ad alta visibilità per ausiliari del traffico e della sosta</t>
  </si>
  <si>
    <t>Prot. N. 3784 del 11/05/2022</t>
  </si>
  <si>
    <t>Ordine n. 117 del 11/05/2022</t>
  </si>
  <si>
    <t>ZC9365F7C4</t>
  </si>
  <si>
    <t>Fornitura materiale plastico vario - ORDINE APERTO</t>
  </si>
  <si>
    <t>Prot. N. 3785 del 11/05/2022</t>
  </si>
  <si>
    <t>Ordine n. 118 del 11/05/2022</t>
  </si>
  <si>
    <t>Z03365FB44</t>
  </si>
  <si>
    <t>Copertura assicurativa incendio hangar Aviosuperficie - Pagamento 2° rata polizza n. 44/763512676</t>
  </si>
  <si>
    <t>Gambini Assicurazioni Srl</t>
  </si>
  <si>
    <t>14840591003</t>
  </si>
  <si>
    <t>Prot. N. 3806 del 12/05/2022</t>
  </si>
  <si>
    <t>Ordine n. 119 del 12/05/2022</t>
  </si>
  <si>
    <t>ZE73661C49</t>
  </si>
  <si>
    <t>Blocchetti verbali F per servizio ausiliari</t>
  </si>
  <si>
    <t>Sorte Srl</t>
  </si>
  <si>
    <t>01208470557</t>
  </si>
  <si>
    <t>Prot. N. 3807 del 12/05/2022</t>
  </si>
  <si>
    <t>Ordine n. 120 del 12/05/2022</t>
  </si>
  <si>
    <t>ZAF3661FD2</t>
  </si>
  <si>
    <t>Installazione cartelli Piediluco</t>
  </si>
  <si>
    <t>Prot. N. 3809 del 12/05/2022</t>
  </si>
  <si>
    <t>Ordine n. 121 del 12/05/2022</t>
  </si>
  <si>
    <t>Z50366278D</t>
  </si>
  <si>
    <t>Istanza di mediazione - decreto ingiuntivo Buzzard</t>
  </si>
  <si>
    <t>Organismo di Mediazione</t>
  </si>
  <si>
    <t>01467490551</t>
  </si>
  <si>
    <t>Prot. N. 3815 del 12/05/2022</t>
  </si>
  <si>
    <t>Ordine n. 122 del 12/05/2022</t>
  </si>
  <si>
    <t>ZD836636A3</t>
  </si>
  <si>
    <t xml:space="preserve">Interventi tecnici - febbraio, marzo aprile 2022 </t>
  </si>
  <si>
    <t>Prot. N. 3816 del 12/05/2022</t>
  </si>
  <si>
    <t>Ordine n. 123 del 12/05/2022</t>
  </si>
  <si>
    <t>Z6C36735DD</t>
  </si>
  <si>
    <t>Legname per Facility Management SEC (Asilo Cucciolo)</t>
  </si>
  <si>
    <t>Corpetti Srl</t>
  </si>
  <si>
    <t>00465430551</t>
  </si>
  <si>
    <t>Prot. N. 3877 del 17/05/2022</t>
  </si>
  <si>
    <t>Ordine n. 124 del 17/05/2022</t>
  </si>
  <si>
    <t>ZED367440B</t>
  </si>
  <si>
    <t>Centraline di irrigazione per Aviosuperficie</t>
  </si>
  <si>
    <t>Prot. N. 3899 del 18/05/2022</t>
  </si>
  <si>
    <t>Ordine n. 126 del 17/05/2022</t>
  </si>
  <si>
    <t>ZEA3674437</t>
  </si>
  <si>
    <t>Cartelli parcheggio Ex Viscosa</t>
  </si>
  <si>
    <t>Prot. N. 3900 del 18/05/2022</t>
  </si>
  <si>
    <t>Ordine n. 127 del 17/05/2022</t>
  </si>
  <si>
    <t>ZAD36793DC</t>
  </si>
  <si>
    <t xml:space="preserve">Carburante AV GAS - JET A1 </t>
  </si>
  <si>
    <t>Air BP Spa</t>
  </si>
  <si>
    <t>12312830156</t>
  </si>
  <si>
    <t>Prot. N. 3907 del 18/05/2022</t>
  </si>
  <si>
    <t>Ordine n. 128 del 18/05/2022</t>
  </si>
  <si>
    <t>Z92368091A</t>
  </si>
  <si>
    <t xml:space="preserve">Riparazione telecamera varco ZTL di Piazza Solferino </t>
  </si>
  <si>
    <t>03483920173</t>
  </si>
  <si>
    <t>Prot. N. 3949 del 20/05/2022</t>
  </si>
  <si>
    <t>Ordine n. 129 del 20/05/2022</t>
  </si>
  <si>
    <t>92466901FB</t>
  </si>
  <si>
    <t>Tecnologie S. Francesco-Rinascita</t>
  </si>
  <si>
    <t>ParkIT                                                  Skidata                                                 ATS Parcheggi                                          HUB Italia</t>
  </si>
  <si>
    <t>Came Italia Srl</t>
  </si>
  <si>
    <t>04835400260</t>
  </si>
  <si>
    <t>Prot. N. 4978 del 12/07/2022</t>
  </si>
  <si>
    <t>ZEE36858CE</t>
  </si>
  <si>
    <t xml:space="preserve">Progettazione e creazione servizio prenotazione appuntamenti Park SF </t>
  </si>
  <si>
    <t>Prot. N. 3992 del 24/05/2022
Prot. N. 4342 del 07/06/2022</t>
  </si>
  <si>
    <t>Ordine n. 131 del 23/05/2022</t>
  </si>
  <si>
    <t>ZAA368C00E</t>
  </si>
  <si>
    <t>Incarico DPO</t>
  </si>
  <si>
    <t>DevelPro di Guerrieri M. Chiara                            Notaristefano Maria</t>
  </si>
  <si>
    <t>Rossi Alessandra</t>
  </si>
  <si>
    <t>RSSLSN76C57L117X</t>
  </si>
  <si>
    <t>Prot. N. 4005 del 24/05/2022
Prot. N. 5017 del 14/07/2022</t>
  </si>
  <si>
    <t>Incarico del 24/05/2022
Ordine n. 182 del 13/07/2022</t>
  </si>
  <si>
    <t>ZCD368DB23</t>
  </si>
  <si>
    <t>Manutenzione straordinaria Sala Convegni</t>
  </si>
  <si>
    <t>Artefici di Rossi Roberto Fabrizio</t>
  </si>
  <si>
    <t>01196810574</t>
  </si>
  <si>
    <t>Prot. N. 4025 del 25/05/2022</t>
  </si>
  <si>
    <t>Ordine n. 132 del 25/05/2022</t>
  </si>
  <si>
    <t>ZD8368DD1F</t>
  </si>
  <si>
    <t>Fornitura servizi igienici per disabili Aviosuperficie</t>
  </si>
  <si>
    <t>Prot. N. 4026 del 25/05/2022</t>
  </si>
  <si>
    <t>Ordine n. 133 del 25/05/2022</t>
  </si>
  <si>
    <t>Z29368DC09</t>
  </si>
  <si>
    <t>Fornitura carburante 100 ottani</t>
  </si>
  <si>
    <t>Prot. N. 4041 del 25/05/2022</t>
  </si>
  <si>
    <t>Ordine n. 134 del 25/05/2022</t>
  </si>
  <si>
    <t>Z3336969F5</t>
  </si>
  <si>
    <t>Prot. N. 4094 del 25/05/2022</t>
  </si>
  <si>
    <t>Ordine n. 135 del 27/05/2022</t>
  </si>
  <si>
    <t>Z873696FEE</t>
  </si>
  <si>
    <t>Sostituzione illuminazione sala convegni</t>
  </si>
  <si>
    <t>Prot. N. 4093 del 25/05/2022</t>
  </si>
  <si>
    <t>Ordine n. 136 del 27/05/2022</t>
  </si>
  <si>
    <t>Z1636974C5</t>
  </si>
  <si>
    <t>Esternalizzazione server Terni Reti</t>
  </si>
  <si>
    <t>Project Automation
Sistematica Spa</t>
  </si>
  <si>
    <t>Safetylabs Srls</t>
  </si>
  <si>
    <t>01607630553</t>
  </si>
  <si>
    <t>Prot. N. 4097 del 27/05/2022</t>
  </si>
  <si>
    <t>Ordine n. 137 del 27/05/2022</t>
  </si>
  <si>
    <t>ZAD36987E6</t>
  </si>
  <si>
    <t>Restyling grafico modulistica e cartellonistica Terni Reti</t>
  </si>
  <si>
    <t>Prot. N. 4096 del 27/05/2022</t>
  </si>
  <si>
    <t>Ordine n. 138 del 27/05/2022</t>
  </si>
  <si>
    <t>Z28369E965</t>
  </si>
  <si>
    <t>Canone mensile noleggio POS BCC parcheggio Ex Viscosa</t>
  </si>
  <si>
    <t>Padulano - ICCREA Banca Spa</t>
  </si>
  <si>
    <t>02994420541</t>
  </si>
  <si>
    <t>Prot. N. 4138 del 30/05/2022</t>
  </si>
  <si>
    <t>Ordine n. 139 del 30/05/2022</t>
  </si>
  <si>
    <t>ZF536A1EB0</t>
  </si>
  <si>
    <t>Materiale Skidata per Parcheggio S. Francesco</t>
  </si>
  <si>
    <t>SI.STE Impianti Snc</t>
  </si>
  <si>
    <t>02012660565</t>
  </si>
  <si>
    <t>Prot. N. 4156 del 31/05/2022</t>
  </si>
  <si>
    <t>Ordine n. 140 del 31/05/2022</t>
  </si>
  <si>
    <t>ZB736A209B</t>
  </si>
  <si>
    <t>Lavori per segnaletica verticale via Filzi, via L.Savoia, Largo Cairoli</t>
  </si>
  <si>
    <t>Prot. N. 4157 del 31/05/2022</t>
  </si>
  <si>
    <t>Ordine n. 141 del 31/05/2022</t>
  </si>
  <si>
    <t>ZA636A462F</t>
  </si>
  <si>
    <t>Carburante JET A1 per Aviosuperficie</t>
  </si>
  <si>
    <t>Air BP Italia Spa</t>
  </si>
  <si>
    <t>Prot. N. 4169 del 31/05/2022</t>
  </si>
  <si>
    <t>Ordine n. 142 del 31/05/2022</t>
  </si>
  <si>
    <t>Z4536B01C8</t>
  </si>
  <si>
    <t>Riparazione pompa EBARA MATRIX/A 3-9t/1,5M impianto irrigazione Aviosuperficie</t>
  </si>
  <si>
    <t>Saim Service Srl</t>
  </si>
  <si>
    <t>01395920554</t>
  </si>
  <si>
    <t>Prot. N. 4327 del 07/06/2022</t>
  </si>
  <si>
    <t>Ordine n. 144 del 06/06/2022</t>
  </si>
  <si>
    <t>ZAD36B5B95</t>
  </si>
  <si>
    <t>Manutenzione ordinaria apparecchi di sospensione hoists -Teatri A e B</t>
  </si>
  <si>
    <t>CIME Srl
Cifin Srl
Stemon</t>
  </si>
  <si>
    <t>C.E.M.I. Srl</t>
  </si>
  <si>
    <t>01344420557</t>
  </si>
  <si>
    <t>Prot. N. 4371 del 08/06/2022</t>
  </si>
  <si>
    <t>Ordine n. 145 del 07/06/2022</t>
  </si>
  <si>
    <t>Z8F36BFE19</t>
  </si>
  <si>
    <t>Corso di formazione "il portale MEPA" - dipendente Valvo</t>
  </si>
  <si>
    <t>Consorzio Scuola Umbra di Amministrazione Pubblica</t>
  </si>
  <si>
    <t>94126280547</t>
  </si>
  <si>
    <t>Prot. N. 4449 del 13/06/2022</t>
  </si>
  <si>
    <t>Ordine n. 146 del 09/06/2022</t>
  </si>
  <si>
    <t>Z2536C1B60</t>
  </si>
  <si>
    <t>Carburante JET A1 Aviosuperficie</t>
  </si>
  <si>
    <t>Prot. N. 4446 del 10/06/2022</t>
  </si>
  <si>
    <t>Ordine n. 147 del 10/06/2022</t>
  </si>
  <si>
    <t>Z1536C22D4</t>
  </si>
  <si>
    <t>Rinnovo servizi online Aruba</t>
  </si>
  <si>
    <t>Prot. N. 4450 del 13/06/2022</t>
  </si>
  <si>
    <t>Ordine n. 148 del 10/06/2022</t>
  </si>
  <si>
    <t>Z9936C260D</t>
  </si>
  <si>
    <t>Acquisto n. 3 SIM per ausiliari del traffico</t>
  </si>
  <si>
    <t>Wind Tre Spa</t>
  </si>
  <si>
    <t>1337852012</t>
  </si>
  <si>
    <t>Prot. N. 4453 del 13/06/2022</t>
  </si>
  <si>
    <t>Ordine n. 149 del 10/06/2022</t>
  </si>
  <si>
    <t>ZC936C2252</t>
  </si>
  <si>
    <t>N. 5 uscite su mezza pagina su rivista di settore VFR</t>
  </si>
  <si>
    <t>Aero Media Press TV Srl</t>
  </si>
  <si>
    <t>12519831007</t>
  </si>
  <si>
    <t>Prot. N. 4452 del 13/06/2022</t>
  </si>
  <si>
    <t>Ordine n. 150 del 10/06/2022</t>
  </si>
  <si>
    <t>Z8436C2355</t>
  </si>
  <si>
    <t>Lavori di riparazione per problemi di infiltrazioni su coperture asili</t>
  </si>
  <si>
    <t>Franco Falocco Srls</t>
  </si>
  <si>
    <t>02168560569</t>
  </si>
  <si>
    <t>Prot. N. 4445 del 10/06/2022</t>
  </si>
  <si>
    <t>Ordine n. 151 del 10/06/2022</t>
  </si>
  <si>
    <t>Z8436C6ED4</t>
  </si>
  <si>
    <t>Rendicontazione pagamenti carico 2014-2015</t>
  </si>
  <si>
    <t>M.T. Spa</t>
  </si>
  <si>
    <t>02638260402</t>
  </si>
  <si>
    <t>Prot. N. 4470 del 14/06/2022</t>
  </si>
  <si>
    <t>Ordine n. 152 del 13/06/2022</t>
  </si>
  <si>
    <t>Z4C36C6E71</t>
  </si>
  <si>
    <t>Manifesti indicanti parcheggio Ex Viscosa</t>
  </si>
  <si>
    <t>Prot. N. 4471 del 14/06/2022</t>
  </si>
  <si>
    <t>Ordine n. 153 del 13/06/2022</t>
  </si>
  <si>
    <t>Z9B36CD036</t>
  </si>
  <si>
    <t>Sistema gruppo anticendio parcheggio San Francesco</t>
  </si>
  <si>
    <t>Prot. N. 4522 del 15/06/2022</t>
  </si>
  <si>
    <t>Ordine n. 154 del 13/06/2022</t>
  </si>
  <si>
    <t>Z1336CFAF9</t>
  </si>
  <si>
    <t>Abbigliamento estivo operai Facility Management</t>
  </si>
  <si>
    <t>Prot. N. 4536 del 15/06/2022</t>
  </si>
  <si>
    <t>Ordine n. 155 del 15/06/2022</t>
  </si>
  <si>
    <t>Z1836CFD4D</t>
  </si>
  <si>
    <t>Assistenza tecnica - operaio specializzato durante le prove impianto di terra VDC</t>
  </si>
  <si>
    <t>Prot. N. 4540 del 15/06/2022</t>
  </si>
  <si>
    <t>Ordine n. 156 del 15/06/2022</t>
  </si>
  <si>
    <t>ZCB36CFB8B</t>
  </si>
  <si>
    <t>Manutenzione aree verdi parcheggio San Francesco</t>
  </si>
  <si>
    <t>Consorzio Asso Soc. Coop.</t>
  </si>
  <si>
    <t>01537880559</t>
  </si>
  <si>
    <t>Prot. N. 4546 del 16/06/2022</t>
  </si>
  <si>
    <t>Ordine n. 157 del 15/06/2022</t>
  </si>
  <si>
    <t>ZD736CF8E5</t>
  </si>
  <si>
    <t>Servizio connettività - Proroga</t>
  </si>
  <si>
    <t>Prot. N. 4547 del 16/06/2022
Prot. N. 5021 del 14/07/2022</t>
  </si>
  <si>
    <t xml:space="preserve">Ordine n. 158 del 15/06/2022
</t>
  </si>
  <si>
    <t>Z8836D2355</t>
  </si>
  <si>
    <t>Smaltimento rifiuti "ex Viscosa"</t>
  </si>
  <si>
    <t>Siem Srl
Monti Enzo Srl</t>
  </si>
  <si>
    <t>01614590550</t>
  </si>
  <si>
    <t>Prot. N. 4601 del 17/06/2022</t>
  </si>
  <si>
    <t>Ordine n. 159 del 16/06/2022</t>
  </si>
  <si>
    <t>Z3936D239C</t>
  </si>
  <si>
    <t>Telefoni cellulari per ausiliari del traffico</t>
  </si>
  <si>
    <t>Prot. N. 4570 del 16/06/2022</t>
  </si>
  <si>
    <t>Ordine n. 160 del 16/06/2022</t>
  </si>
  <si>
    <t>Z3D36DECB4</t>
  </si>
  <si>
    <t xml:space="preserve">Impianto videosorveglianza aviosuperficie </t>
  </si>
  <si>
    <t>Erregi                                        Italservizi</t>
  </si>
  <si>
    <t>Prot. N. 4670 del 20/06/2022</t>
  </si>
  <si>
    <t>Ordine n. 161 del 20/06/2022</t>
  </si>
  <si>
    <t>ZBF36DEE68</t>
  </si>
  <si>
    <t>Realizzazione chiusini distributore aviosuperficie</t>
  </si>
  <si>
    <t>COMFA Tecnoservice      FF Systems</t>
  </si>
  <si>
    <t>Prot. N. 4671 del 20/06/2022</t>
  </si>
  <si>
    <t>Ordine n. 162 del 20/06/2022</t>
  </si>
  <si>
    <t>ZF936E2251</t>
  </si>
  <si>
    <t xml:space="preserve">Servizi cloud per suite Concilia </t>
  </si>
  <si>
    <t>Prot. N. 4810 del 28/06/2022</t>
  </si>
  <si>
    <t>Ordine n. 163 del 21/06/2022</t>
  </si>
  <si>
    <t>ZB936E3362</t>
  </si>
  <si>
    <t xml:space="preserve">Lavori segnaletica Marmore + sostituzione marmi L.go Ottaviani </t>
  </si>
  <si>
    <t>Prot. N. 4681 del 22/06/2022
Prot. N. 4682 del 22/06/2022</t>
  </si>
  <si>
    <t>Ordine n. 164 del 21/06/2022         Ordine n. 165 del 21/06/2022</t>
  </si>
  <si>
    <t>Z9E36E3EBC</t>
  </si>
  <si>
    <t xml:space="preserve">Manutenzione auto aziendale in uso ad aviosuperficie </t>
  </si>
  <si>
    <t>Soricar Srl</t>
  </si>
  <si>
    <t>01535420556</t>
  </si>
  <si>
    <t>Prot. N. 4680 del 22/06/2022</t>
  </si>
  <si>
    <t>Ordine n. 166 del 21/06/2022</t>
  </si>
  <si>
    <t>Z0136F25F8</t>
  </si>
  <si>
    <t>Riparazione biciclette aziendali</t>
  </si>
  <si>
    <t>SC Centro Bici e Moto Snc</t>
  </si>
  <si>
    <t>01272110550</t>
  </si>
  <si>
    <t>Prot. N. 4787 del 27/06/2022</t>
  </si>
  <si>
    <t>Ordine n. 167 del 27/06/2022</t>
  </si>
  <si>
    <t>Z2736F2668</t>
  </si>
  <si>
    <t>Assistenza tecnica informatica</t>
  </si>
  <si>
    <t>Prot. N. 4788 del 27/06/2022</t>
  </si>
  <si>
    <t>Ordine n. 168 del 27/06/2022</t>
  </si>
  <si>
    <t>ZD036F4154</t>
  </si>
  <si>
    <t>Fornitura telefono cellullare Picecchi</t>
  </si>
  <si>
    <t>Prot. N. 4807 del 28/06/2022</t>
  </si>
  <si>
    <t>Ordine n. 169 del 27/06/2022</t>
  </si>
  <si>
    <t>92997761EF</t>
  </si>
  <si>
    <t>Fornitura n. 25 parcometri</t>
  </si>
  <si>
    <t>Flowbird Italia Srl</t>
  </si>
  <si>
    <t>04065160964</t>
  </si>
  <si>
    <t>Prot. N. 4813 del 28/06/2022</t>
  </si>
  <si>
    <t>Ordine n. 170 del 28/06/2022</t>
  </si>
  <si>
    <t>Avviso di aggiudicazione</t>
  </si>
  <si>
    <t>Prot. N. 959 del 02/02/2022</t>
  </si>
  <si>
    <t>Z513704151</t>
  </si>
  <si>
    <t>Fornitura materiale edile - ordine aperto</t>
  </si>
  <si>
    <t>Prot. N. 4864 del 01/07/2022</t>
  </si>
  <si>
    <t>Ordine n. 171 del 01/07/2022</t>
  </si>
  <si>
    <t>Z4B370C7FC</t>
  </si>
  <si>
    <t>Fornitura carburante JET A1</t>
  </si>
  <si>
    <t>Prot. N. 4907 del 05/07/2022</t>
  </si>
  <si>
    <t>Ordine n. 172 del 05/07/2022</t>
  </si>
  <si>
    <t>Z55370DC54</t>
  </si>
  <si>
    <t>Manutenzione straordinaria modulo antincendio Aviosuperficie - Land Rover ZA337VW</t>
  </si>
  <si>
    <t>Prot. N. 4933 del 05/07/2022</t>
  </si>
  <si>
    <t>Ordine n. 176 del 05/07/2022</t>
  </si>
  <si>
    <t>Z37370DA20</t>
  </si>
  <si>
    <t>Manutenzione modulo antincendio aviosuperficie - sostituzione batteria</t>
  </si>
  <si>
    <t>Prot. N. 5020 del 14/07/2022</t>
  </si>
  <si>
    <t>Ordine n. 184 del 14/07/2022</t>
  </si>
  <si>
    <t>Z3737121B3</t>
  </si>
  <si>
    <t>Spostamento materiale c/o Videocentro</t>
  </si>
  <si>
    <t>Bernardi Francesco Srl</t>
  </si>
  <si>
    <t>01258660552</t>
  </si>
  <si>
    <t>Prot. N. 4964 del 11/07/2022</t>
  </si>
  <si>
    <t>Ordine n. 177 del 06/07/2022</t>
  </si>
  <si>
    <t>Z403712325</t>
  </si>
  <si>
    <t>N. 2 maniche a vento per aviosuperficie</t>
  </si>
  <si>
    <t>Il Tricolore Snc
Dama Srl</t>
  </si>
  <si>
    <t>Canepa e Campi Srl</t>
  </si>
  <si>
    <t>03415020100</t>
  </si>
  <si>
    <t>Prot. N. 4967 del 11/07/2022</t>
  </si>
  <si>
    <t>Ordine n. 178 del 06/07/2022</t>
  </si>
  <si>
    <t>ZD03720F08</t>
  </si>
  <si>
    <t xml:space="preserve">Proroga manutenzione preventiva e correttiva </t>
  </si>
  <si>
    <t>Prot. N. 5012 del 14/07/2022</t>
  </si>
  <si>
    <t>Ordine n. 180 del 12/07/2022
Ordine n. 192 del 21/07/2022</t>
  </si>
  <si>
    <t>Z2B372187C</t>
  </si>
  <si>
    <t>Proroga servizio noleggio autovelox</t>
  </si>
  <si>
    <t>Engine Srl</t>
  </si>
  <si>
    <t>01108630524</t>
  </si>
  <si>
    <t>Prot. N. 4998 del 13/07/2022</t>
  </si>
  <si>
    <t>Ordine n. 181 del 12/07/2022</t>
  </si>
  <si>
    <t>Z873728B7C</t>
  </si>
  <si>
    <t>Manutenzione distributore carburante</t>
  </si>
  <si>
    <t>Prot. N. 5018 del 14/07/2022</t>
  </si>
  <si>
    <t>Ordine n. 183 del 14/07/2022</t>
  </si>
  <si>
    <t>ZD7372BF71</t>
  </si>
  <si>
    <t>Lavori per il nuovo parcheggio Belvedere Superiore Marmore</t>
  </si>
  <si>
    <t>Prot. N. 5032 del 15/07/2022</t>
  </si>
  <si>
    <t>Ordine n. 185 del 15/07/2022</t>
  </si>
  <si>
    <t xml:space="preserve">Z74372DBAA          </t>
  </si>
  <si>
    <t>Trabattello per lavori in altezza</t>
  </si>
  <si>
    <t>Prot. N. 5038 del 15/07/2022</t>
  </si>
  <si>
    <t>Ordine n. 186 del 15/07/2022</t>
  </si>
  <si>
    <t>Z9D3733913</t>
  </si>
  <si>
    <t>Piattaforma di E-Procurement NET4MARKET</t>
  </si>
  <si>
    <t>Maggioli Spa</t>
  </si>
  <si>
    <t>NET4MARKET CSAMED Srl</t>
  </si>
  <si>
    <t>02362600344</t>
  </si>
  <si>
    <t>Prot. N. 5190 del 25/07/2022</t>
  </si>
  <si>
    <t>Ordine n. 179 del 08/07/2022</t>
  </si>
  <si>
    <t>ZD93735117</t>
  </si>
  <si>
    <t xml:space="preserve">Incarico per parere tecnico-immobiliare </t>
  </si>
  <si>
    <t>Geom. Marco Rondinelli</t>
  </si>
  <si>
    <t>00657440558</t>
  </si>
  <si>
    <t>Prot. N. 5106 del 20/07/2022</t>
  </si>
  <si>
    <t>Ordine n. 187 del 19/07/2022</t>
  </si>
  <si>
    <t>Z083736150</t>
  </si>
  <si>
    <t>Stampa, imbustamento e spedizione raccomandate</t>
  </si>
  <si>
    <t xml:space="preserve">Sailpost
La nuova posta Terni
</t>
  </si>
  <si>
    <t>Prot. N. 5133 del 20/07/2022</t>
  </si>
  <si>
    <t>Ordine n. 188 del 19/07/2022</t>
  </si>
  <si>
    <t>933398259D</t>
  </si>
  <si>
    <t>RDO MEPA N. 2954375
Ordine di appoggio n. 201 del 26/07/2022</t>
  </si>
  <si>
    <t>933396251C</t>
  </si>
  <si>
    <t>RDO MEPA N. 2954375
Ordine di appoggio n. 200 del 26/07/2022</t>
  </si>
  <si>
    <t>ZAF373B29A</t>
  </si>
  <si>
    <t>Fornitura materiale elettrico - Asili Alice, Collestatte</t>
  </si>
  <si>
    <t>Prot. N. 5164 del 21/07/2022</t>
  </si>
  <si>
    <t>Ordine n. 189 del 21/07/2022</t>
  </si>
  <si>
    <t>Z97373B2FF</t>
  </si>
  <si>
    <t>Fornitura lampade Parcheggio S. Francesco</t>
  </si>
  <si>
    <t>Prot. N. 5165 del 21/07/2022</t>
  </si>
  <si>
    <t>Ordine n. 190 del 21/07/2022</t>
  </si>
  <si>
    <t>Z4C373B35F</t>
  </si>
  <si>
    <t>Fornitura monitor cassa automatica 11 Parcheggio S. Francesco</t>
  </si>
  <si>
    <t>Prot. N. 5166 del 21/07/2022</t>
  </si>
  <si>
    <t>Ordine n. 191 del 21/07/2022</t>
  </si>
  <si>
    <t>933539105D</t>
  </si>
  <si>
    <t>Rinnovo Servizio manutenzione varchi ZTL + PhotoR&amp;V-rossi</t>
  </si>
  <si>
    <t>Sismic Sistemi Srl
Safety 21</t>
  </si>
  <si>
    <t>Prot. N. 5615 del 09/08/2022</t>
  </si>
  <si>
    <t>Ordine n. 194 del 21/07/2022</t>
  </si>
  <si>
    <t>Noleggio n. 4 autovelox</t>
  </si>
  <si>
    <t>Sismic Sistemi Srl
Safety 21                       Maggioli SpA                  Engine Srl                         Sodi scientifica Srl                       Safety21 SpA</t>
  </si>
  <si>
    <t>30/0920024</t>
  </si>
  <si>
    <t>Z74373D1C3</t>
  </si>
  <si>
    <t>Parcheggio San Francesco - Intervento idraulico</t>
  </si>
  <si>
    <t>Prot. N. 5170 del 21/07/2022</t>
  </si>
  <si>
    <t>Ordine n. 195 del 21/07/2022</t>
  </si>
  <si>
    <t>ZBA373D5EC</t>
  </si>
  <si>
    <t>Manutenzione climatizzatori CED</t>
  </si>
  <si>
    <t>Ecoklima Srl</t>
  </si>
  <si>
    <t>Prot. N. 5173 del 21/07/2022</t>
  </si>
  <si>
    <t>Ordine n. 196 del 21/07/2022</t>
  </si>
  <si>
    <t>ZAA373F6DE</t>
  </si>
  <si>
    <t>Mascherine FFP2 n. 2000</t>
  </si>
  <si>
    <t>Omnia Group Srl
Aurea Italia Srls
Polonord Adeste Srl</t>
  </si>
  <si>
    <t>Pizzocri Nicolo' Ditta Individuale</t>
  </si>
  <si>
    <t>10318600961</t>
  </si>
  <si>
    <t>Prot. N. 5197 del 25/07/2022</t>
  </si>
  <si>
    <t>ODA Mepa n. 6887052 oppure Ordine n. 197 del 25/07/2022</t>
  </si>
  <si>
    <t>ZC83742B13</t>
  </si>
  <si>
    <t xml:space="preserve">Carburanti AVGas 10LL + Benzina verde 100 ottani </t>
  </si>
  <si>
    <t>Prot. N. 5196 del 25/07/2022</t>
  </si>
  <si>
    <t>Ordine n. 198 del 25/07/2022</t>
  </si>
  <si>
    <t>ZCE374792B</t>
  </si>
  <si>
    <t xml:space="preserve">Manutenzione straordinaria impianto idrico bagni Regione </t>
  </si>
  <si>
    <t>Prot. N. 5269 del 27/07/2022</t>
  </si>
  <si>
    <t>Ordine n. 199 del 26/07/2022</t>
  </si>
  <si>
    <t>Z2B37494CF</t>
  </si>
  <si>
    <t xml:space="preserve">Manutenzione ordinaria fitodepuratore aviosuperficie </t>
  </si>
  <si>
    <t>Gajarda Srl</t>
  </si>
  <si>
    <t>Prot. N. 5303 del 28/07/2022</t>
  </si>
  <si>
    <t>Ordine n. 202 del 26/07/2022</t>
  </si>
  <si>
    <t>Z1D374CECE</t>
  </si>
  <si>
    <t xml:space="preserve">Rateo polizza Fiat Panda targata EF133FC </t>
  </si>
  <si>
    <t>Comparazione effettuata dal broker5</t>
  </si>
  <si>
    <t>Prosserevans (Axa)</t>
  </si>
  <si>
    <t>Prot. N. 4897 del 05/07/2022</t>
  </si>
  <si>
    <t>Contratto</t>
  </si>
  <si>
    <t>ZD137584AA</t>
  </si>
  <si>
    <t>Rifacimento segnaletica orizzontale aviosuperficie</t>
  </si>
  <si>
    <t>Tecno Signal
Punto e Linea</t>
  </si>
  <si>
    <t>Segnaletica Italiana Srl</t>
  </si>
  <si>
    <t>01657490569</t>
  </si>
  <si>
    <t>Prot. N. 5458 del 02/08/2022</t>
  </si>
  <si>
    <t>Ordine n. 203 del 01/08/2022</t>
  </si>
  <si>
    <t>ZE237596F9</t>
  </si>
  <si>
    <t>Abbigliamento per Ausiliari della Sosta</t>
  </si>
  <si>
    <t>Prot. N. 5445 del 02/08/2022</t>
  </si>
  <si>
    <t>Ordine n. 204 del 01/08/2022</t>
  </si>
  <si>
    <t>ZE0376373B</t>
  </si>
  <si>
    <t xml:space="preserve">Servizio di disinfestazione </t>
  </si>
  <si>
    <t>Prot. N. 5505 del 04/08/2022</t>
  </si>
  <si>
    <t>Ordine n. 205 del 03/08/2022</t>
  </si>
  <si>
    <t>ZE3376896B</t>
  </si>
  <si>
    <t>Carburante AV GAS</t>
  </si>
  <si>
    <t>Prot. N. 5616 del 09/08/2022</t>
  </si>
  <si>
    <t>Ordine n. 207 del 05/08/2022</t>
  </si>
  <si>
    <t>Z2A3782074</t>
  </si>
  <si>
    <t>Prot. N. 5665 del 11/08/2022</t>
  </si>
  <si>
    <t>Ordine n. 208 del 10/08/2022</t>
  </si>
  <si>
    <t>ZC0378A8F8</t>
  </si>
  <si>
    <t>Carburante JET A2</t>
  </si>
  <si>
    <t>Prot. N: 5950 del 26/08/2022</t>
  </si>
  <si>
    <t>Ordine n. 209 del 25/08/2022</t>
  </si>
  <si>
    <t>Z94378AFBD</t>
  </si>
  <si>
    <t xml:space="preserve">Fornitura materiale vario di ferramenta - ordine aperto </t>
  </si>
  <si>
    <t>Ordine n. 210 del 25/08/2022</t>
  </si>
  <si>
    <t>Z35378DFAB</t>
  </si>
  <si>
    <t>Ordine n. 211 del 26/08/2022</t>
  </si>
  <si>
    <t>Z8537904EB</t>
  </si>
  <si>
    <t xml:space="preserve">Linea ADSL varco Piediluco </t>
  </si>
  <si>
    <t>Ordine n. 212 del 29/08/2022</t>
  </si>
  <si>
    <t>Z41379072E</t>
  </si>
  <si>
    <t>Fornitura apparati attivi cablaggio parcheggio</t>
  </si>
  <si>
    <t>Ordine n. 213 del 29/08/2022</t>
  </si>
  <si>
    <t>Z563790BDC</t>
  </si>
  <si>
    <t xml:space="preserve">Fornitura ologrammi </t>
  </si>
  <si>
    <t>NDP-Nicola Della Pergola</t>
  </si>
  <si>
    <t>06275550488</t>
  </si>
  <si>
    <t>Ordine n. 214 del 29/08/2022</t>
  </si>
  <si>
    <t>ZEB37914A5</t>
  </si>
  <si>
    <t xml:space="preserve">Connettività aziendale </t>
  </si>
  <si>
    <t>Ordine n. 215 del 29/08/2022</t>
  </si>
  <si>
    <t>Z6C3791B98</t>
  </si>
  <si>
    <t xml:space="preserve">Lavori presso aviosuperficie + belvedere superiore </t>
  </si>
  <si>
    <t>Ordine n. 216 del 29/08/2022      Ordine n. 217 del 29/08/2022</t>
  </si>
  <si>
    <t>Z323791D9C</t>
  </si>
  <si>
    <t xml:space="preserve">Installazione citofono asilo nido Arcobaleno </t>
  </si>
  <si>
    <t>Ordine n. 218 del 29/08/2022</t>
  </si>
  <si>
    <t>ZB33796C80</t>
  </si>
  <si>
    <t>Realizzazione sito web aviosuperficie</t>
  </si>
  <si>
    <t>Ordine n. 219 del 31/08/2022</t>
  </si>
  <si>
    <t>Z32379CE18</t>
  </si>
  <si>
    <t xml:space="preserve">Rateo premio RCA Land Rover targato ZA337VW </t>
  </si>
  <si>
    <t>Z7237A3B82</t>
  </si>
  <si>
    <t>Fornitura e posa in opera vetri c/o asili comunali</t>
  </si>
  <si>
    <t>La Nuova vetreria artigiana di Fortuna O. &amp; C. Snc</t>
  </si>
  <si>
    <t>00515100550</t>
  </si>
  <si>
    <t>Ordine n. 220 del 05/09/2022</t>
  </si>
  <si>
    <t>Z5C37A4A2B</t>
  </si>
  <si>
    <t xml:space="preserve">Lampade a LED per parcheggio S. Francesco </t>
  </si>
  <si>
    <t>Rematarlazzi                            Elettromoderna di Perni Carlo</t>
  </si>
  <si>
    <t>Ordine n. 221 del 05/09/2022</t>
  </si>
  <si>
    <t>ZB537B4E73</t>
  </si>
  <si>
    <t xml:space="preserve">Carburante AvGas 100LL </t>
  </si>
  <si>
    <t>Ordine n. 222 del 09/09/2022</t>
  </si>
  <si>
    <t>ZE437B96ED</t>
  </si>
  <si>
    <t xml:space="preserve">Manutenzione Fiat Punto FE925VG </t>
  </si>
  <si>
    <t>Ordine n. 223 del 12/09/2022</t>
  </si>
  <si>
    <t>Z8E37BDFD5</t>
  </si>
  <si>
    <t xml:space="preserve">Manutenzione aree verdi parcheggio S. Francesco </t>
  </si>
  <si>
    <t>Ordine n. 224 del 13/09/2022</t>
  </si>
  <si>
    <t>Z5E37BE09F</t>
  </si>
  <si>
    <t xml:space="preserve">Servizi manutenzione elettrica seggi elettorali </t>
  </si>
  <si>
    <t>Ordine n. 225 del 13/09/2022</t>
  </si>
  <si>
    <t>ZA337C35E4</t>
  </si>
  <si>
    <t xml:space="preserve">Manutenzione straordinaria idraulica bagni Regione </t>
  </si>
  <si>
    <t>Ordine n. 226 del 15/09/2022</t>
  </si>
  <si>
    <t>Z1F37C3C79</t>
  </si>
  <si>
    <t xml:space="preserve">Stampa tessere "Amici avioterni" </t>
  </si>
  <si>
    <t>Pixartprinting SpA</t>
  </si>
  <si>
    <t>04061550275</t>
  </si>
  <si>
    <t>Ordine n. 227 del 15/09/2022</t>
  </si>
  <si>
    <t>ZCA37C5FC7</t>
  </si>
  <si>
    <t xml:space="preserve">Carburante AV Gas100LL </t>
  </si>
  <si>
    <t>Ordine n. 228 del 15/09/2022</t>
  </si>
  <si>
    <t>Z7F37C6027</t>
  </si>
  <si>
    <t xml:space="preserve">Carburante Jet A1 </t>
  </si>
  <si>
    <t>Ordine n. 229 del 15/09/2022       Ordine n. 230 del 15/09/2022</t>
  </si>
  <si>
    <t>Z1D37D1694</t>
  </si>
  <si>
    <t xml:space="preserve">Perizia di congruità aviosuperficie "A. Leonardi" </t>
  </si>
  <si>
    <t>Baccarelli ing. Luciano</t>
  </si>
  <si>
    <t>01534480551</t>
  </si>
  <si>
    <t>Ordine n. 231 del 20/09/2022</t>
  </si>
  <si>
    <t>Z0837D5783</t>
  </si>
  <si>
    <t xml:space="preserve">Noleggio 24 mesi stampanti Kyocera </t>
  </si>
  <si>
    <t>Kyocera Document Solutions Italia S.p.A.</t>
  </si>
  <si>
    <t>02973040963</t>
  </si>
  <si>
    <t>ZE737E637A</t>
  </si>
  <si>
    <t>Riparazioni idrauliche</t>
  </si>
  <si>
    <t>Menichelli Simone</t>
  </si>
  <si>
    <t>01438570555</t>
  </si>
  <si>
    <t>Ordine n. 232 del 26/09/2022       Ordine n. 233 del 26/09/2022</t>
  </si>
  <si>
    <t>Z1A37E6FE0</t>
  </si>
  <si>
    <t xml:space="preserve">Riparazioni per infiltrazioni edificio Vdc </t>
  </si>
  <si>
    <t>Ordine n. 234 del 26/09/2022</t>
  </si>
  <si>
    <t>ZFA37E7071</t>
  </si>
  <si>
    <t xml:space="preserve">Vetri termici asili "Pollicino" e "Girotondo" </t>
  </si>
  <si>
    <t>Ordine n. 235 del 26/09/2022     Ordine n. 236 del 26/09/2022</t>
  </si>
  <si>
    <t>Z3C37E7132</t>
  </si>
  <si>
    <t xml:space="preserve">Porte a soffietto per asilo "Coccinella" </t>
  </si>
  <si>
    <t>Petrelli Attilio</t>
  </si>
  <si>
    <t>00095090551</t>
  </si>
  <si>
    <t>Ordine n. 237 del 26/09/2022</t>
  </si>
  <si>
    <t>ZDB37EBC68</t>
  </si>
  <si>
    <t xml:space="preserve">Fornitura app per rilevazione infrazioni al CdS </t>
  </si>
  <si>
    <t>942285953C</t>
  </si>
  <si>
    <t>Ordine n. 241 del 29/09/2022</t>
  </si>
  <si>
    <t>Z0537F15CC</t>
  </si>
  <si>
    <t xml:space="preserve">Manutenzione elettrica straordinaria VDC </t>
  </si>
  <si>
    <t>Ordine n. 239 del 29/09/2022</t>
  </si>
  <si>
    <t>ZEA37F237A</t>
  </si>
  <si>
    <t xml:space="preserve">Spazzatura meccanizzata piazzale aviosuperficie </t>
  </si>
  <si>
    <t>ASM Terni SpA</t>
  </si>
  <si>
    <t>00693630550</t>
  </si>
  <si>
    <t>Ordine n. 240 del 29/09/2022</t>
  </si>
  <si>
    <t>Ordine n. 170 del 28/06/2022 coretto</t>
  </si>
  <si>
    <t>Z5937F8E7C</t>
  </si>
  <si>
    <t xml:space="preserve">Lavori edili di manutenzione straordinaria aviosuperficie </t>
  </si>
  <si>
    <t>The New Picture</t>
  </si>
  <si>
    <t>00514610559</t>
  </si>
  <si>
    <t>Ordine n. 242 del 30/09/2022</t>
  </si>
  <si>
    <t>Z0137F9915</t>
  </si>
  <si>
    <t xml:space="preserve">Batterie recinto 9v parcometri+connettore+trasporto </t>
  </si>
  <si>
    <t>Accumulatori Gidi Srl</t>
  </si>
  <si>
    <t>02557490048</t>
  </si>
  <si>
    <t>Ordine n. 243 del 30/09/2022</t>
  </si>
  <si>
    <t>Z5C37F9B0F</t>
  </si>
  <si>
    <t xml:space="preserve">Interventi vari + fornitura trasformatori elettrici </t>
  </si>
  <si>
    <t>Ordine n. 244 del 30/09/2022                     Ordine n. 245 del 30/09/2022                              Ordine n. 246 del 30/09/2022                                        Ordine n. 247 del 30/09/2022</t>
  </si>
  <si>
    <t>Brav Srl                                E-fil Srl                                      Sis Srl</t>
  </si>
  <si>
    <t>Ordine n. 257 del 06/10/2022</t>
  </si>
  <si>
    <t>Cosp Tecnoservice</t>
  </si>
  <si>
    <t>Prot. N. 6703 del 03/10/2022</t>
  </si>
  <si>
    <t>Prot. 7455 del 31/10/2022</t>
  </si>
  <si>
    <t>Avviso di aggiudicazione del 26/09/2022</t>
  </si>
  <si>
    <t>Prot. N. 6241 del 08/09/2022</t>
  </si>
  <si>
    <t>Prot. N. 5960 del 26/08/2022</t>
  </si>
  <si>
    <t>Prot. N. 5993 del 29/08/2022</t>
  </si>
  <si>
    <t>Prot. N. 6002 del 30/08/2022</t>
  </si>
  <si>
    <t>Prot. N: 5994 del 29/08/2022</t>
  </si>
  <si>
    <t>Prot. N: 6003 del 30/08/2022
Prot. N: 5995 del 29/08/2022</t>
  </si>
  <si>
    <t>Prot. N: 6077 del 01/09/2022</t>
  </si>
  <si>
    <t>Prot. N: 6078 del 01/09/2022</t>
  </si>
  <si>
    <t>Prot. N: 6182 del 06/09/2022</t>
  </si>
  <si>
    <t>Prot. N: 6157 del 05/09/2022</t>
  </si>
  <si>
    <t>Prot. N: 6280 del 09/09/2022</t>
  </si>
  <si>
    <t>Prot. N: 6332 del 13/09/2022</t>
  </si>
  <si>
    <t>Prot. N: 6349 del 13/09/2022</t>
  </si>
  <si>
    <t>Prot. N: 6376 del 15/09/2022</t>
  </si>
  <si>
    <t>Prot. N: 6413 del 16/09/2022</t>
  </si>
  <si>
    <t>Prot. N: 6429 del 16/09/2022</t>
  </si>
  <si>
    <t>Prot. N: 6489 del 21/09/2022</t>
  </si>
  <si>
    <t>Prot. N: 6493 del 21/09/2022
Prot. N: 6496 del 21/09/2022</t>
  </si>
  <si>
    <t>Prot. N: 6562 del 25/09/2022</t>
  </si>
  <si>
    <t>Documenti di rinnovo</t>
  </si>
  <si>
    <t>Prot. N: 6588 del 26/09/2022
Prot. N: 6589 del 26/09/2022</t>
  </si>
  <si>
    <t>Prot. N: 6627 del 28/09/2022</t>
  </si>
  <si>
    <t>Prot. N: 6715 del 03/10/2022
Prot. N: 6716 del 03/10/2022</t>
  </si>
  <si>
    <t>Prot. N: 6717 del 03/10/2022</t>
  </si>
  <si>
    <t>Prot. N: 6924 del 11/10/2022</t>
  </si>
  <si>
    <t>Prot. N. 7293 del 24/10/2022</t>
  </si>
  <si>
    <t>Prot. N. 6712 del 03/10/2022</t>
  </si>
  <si>
    <t>Prot. N: 6699 del 03/10/2022</t>
  </si>
  <si>
    <t>Prot. N: 6700 del 03/10/2022</t>
  </si>
  <si>
    <t>Prot. N: 6708 del 03/10/2022
Prot. N: 6714 del 03/10/2022
Prot. N: 6706 del 03/10/2022
Prot. N: 6707 del 03/10/2022</t>
  </si>
  <si>
    <t>Prot. N. 7979 del 24/11/2022</t>
  </si>
  <si>
    <t>Prot. N. 708 del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</si>
</sst>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NumberFormat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right" vertical="top" wrapText="1"/>
    </xf>
    <xf numFmtId="43" fontId="4" fillId="3" borderId="5" xfId="1" applyNumberFormat="1" applyFont="1" applyFill="1" applyBorder="1" applyAlignment="1">
      <alignment horizontal="left" vertical="top" wrapText="1"/>
    </xf>
    <xf numFmtId="14" fontId="4" fillId="3" borderId="5" xfId="1" applyNumberFormat="1" applyFont="1" applyFill="1" applyBorder="1" applyAlignment="1">
      <alignment horizontal="left" vertical="top" wrapText="1"/>
    </xf>
    <xf numFmtId="43" fontId="4" fillId="3" borderId="5" xfId="1" applyFont="1" applyFill="1" applyBorder="1" applyAlignment="1">
      <alignment horizontal="left" vertical="top" wrapText="1"/>
    </xf>
    <xf numFmtId="0" fontId="5" fillId="0" borderId="2" xfId="0" applyFont="1" applyBorder="1"/>
    <xf numFmtId="14" fontId="3" fillId="4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 vertical="top" wrapText="1"/>
    </xf>
    <xf numFmtId="43" fontId="3" fillId="0" borderId="2" xfId="1" applyNumberFormat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3" fillId="4" borderId="2" xfId="1" applyNumberFormat="1" applyFont="1" applyFill="1" applyBorder="1" applyAlignment="1">
      <alignment horizontal="left" vertical="top" wrapText="1"/>
    </xf>
    <xf numFmtId="43" fontId="3" fillId="4" borderId="2" xfId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0" fontId="5" fillId="0" borderId="0" xfId="0" applyFont="1"/>
    <xf numFmtId="0" fontId="5" fillId="0" borderId="2" xfId="0" applyFont="1" applyBorder="1" applyAlignment="1">
      <alignment vertical="center" wrapText="1"/>
    </xf>
    <xf numFmtId="14" fontId="3" fillId="4" borderId="2" xfId="0" applyNumberFormat="1" applyFont="1" applyFill="1" applyBorder="1" applyAlignment="1">
      <alignment horizontal="left" vertical="top" wrapText="1"/>
    </xf>
    <xf numFmtId="49" fontId="3" fillId="4" borderId="2" xfId="0" applyNumberFormat="1" applyFont="1" applyFill="1" applyBorder="1" applyAlignment="1">
      <alignment horizontal="right" vertical="top" wrapText="1"/>
    </xf>
    <xf numFmtId="43" fontId="3" fillId="4" borderId="2" xfId="1" applyNumberFormat="1" applyFont="1" applyFill="1" applyBorder="1" applyAlignment="1">
      <alignment horizontal="left" vertical="top" wrapText="1"/>
    </xf>
    <xf numFmtId="14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4" fontId="3" fillId="0" borderId="5" xfId="1" applyNumberFormat="1" applyFont="1" applyFill="1" applyBorder="1" applyAlignment="1">
      <alignment horizontal="left" vertical="top" wrapText="1"/>
    </xf>
    <xf numFmtId="0" fontId="5" fillId="0" borderId="5" xfId="0" applyFont="1" applyBorder="1"/>
    <xf numFmtId="49" fontId="3" fillId="4" borderId="5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vertical="top" wrapText="1"/>
    </xf>
    <xf numFmtId="0" fontId="5" fillId="4" borderId="0" xfId="0" applyFont="1" applyFill="1"/>
    <xf numFmtId="0" fontId="3" fillId="4" borderId="2" xfId="0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horizontal="left" vertical="top" wrapText="1"/>
    </xf>
    <xf numFmtId="0" fontId="5" fillId="4" borderId="2" xfId="0" applyFont="1" applyFill="1" applyBorder="1"/>
    <xf numFmtId="0" fontId="3" fillId="4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3" fontId="3" fillId="0" borderId="0" xfId="1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4" borderId="5" xfId="1" applyNumberFormat="1" applyFont="1" applyFill="1" applyBorder="1" applyAlignment="1">
      <alignment horizontal="left" vertical="top" wrapText="1"/>
    </xf>
    <xf numFmtId="43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43" fontId="3" fillId="4" borderId="5" xfId="1" applyNumberFormat="1" applyFont="1" applyFill="1" applyBorder="1" applyAlignment="1">
      <alignment horizontal="left" vertical="top" wrapText="1"/>
    </xf>
    <xf numFmtId="49" fontId="5" fillId="4" borderId="2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3" fillId="4" borderId="2" xfId="0" applyFont="1" applyFill="1" applyBorder="1"/>
    <xf numFmtId="0" fontId="6" fillId="4" borderId="2" xfId="0" applyFont="1" applyFill="1" applyBorder="1"/>
    <xf numFmtId="0" fontId="5" fillId="4" borderId="2" xfId="0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49" fontId="5" fillId="4" borderId="2" xfId="0" applyNumberFormat="1" applyFont="1" applyFill="1" applyBorder="1"/>
    <xf numFmtId="0" fontId="5" fillId="4" borderId="5" xfId="0" applyFont="1" applyFill="1" applyBorder="1"/>
    <xf numFmtId="14" fontId="3" fillId="4" borderId="5" xfId="0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right" vertical="top" wrapText="1"/>
    </xf>
    <xf numFmtId="43" fontId="5" fillId="4" borderId="2" xfId="1" applyNumberFormat="1" applyFont="1" applyFill="1" applyBorder="1" applyAlignment="1">
      <alignment horizontal="left" vertical="top" wrapText="1"/>
    </xf>
    <xf numFmtId="14" fontId="5" fillId="4" borderId="2" xfId="1" applyNumberFormat="1" applyFont="1" applyFill="1" applyBorder="1" applyAlignment="1">
      <alignment horizontal="left" vertical="top" wrapText="1"/>
    </xf>
    <xf numFmtId="43" fontId="5" fillId="4" borderId="2" xfId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43" fontId="3" fillId="4" borderId="0" xfId="1" applyNumberFormat="1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right" vertical="top" wrapText="1"/>
    </xf>
    <xf numFmtId="14" fontId="3" fillId="4" borderId="0" xfId="1" applyNumberFormat="1" applyFont="1" applyFill="1" applyBorder="1" applyAlignment="1">
      <alignment horizontal="left" vertical="top" wrapText="1"/>
    </xf>
    <xf numFmtId="43" fontId="3" fillId="4" borderId="0" xfId="1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/>
    <xf numFmtId="49" fontId="5" fillId="0" borderId="2" xfId="0" applyNumberFormat="1" applyFont="1" applyBorder="1" applyAlignment="1">
      <alignment wrapText="1"/>
    </xf>
    <xf numFmtId="43" fontId="9" fillId="0" borderId="2" xfId="1" applyFont="1" applyFill="1" applyBorder="1" applyAlignment="1">
      <alignment horizontal="righ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164" fontId="3" fillId="4" borderId="0" xfId="0" applyNumberFormat="1" applyFont="1" applyFill="1" applyBorder="1" applyAlignment="1">
      <alignment horizontal="right" vertical="top" wrapText="1"/>
    </xf>
    <xf numFmtId="4" fontId="9" fillId="0" borderId="2" xfId="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14" fontId="3" fillId="4" borderId="8" xfId="0" applyNumberFormat="1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0" xfId="0" applyFont="1"/>
    <xf numFmtId="49" fontId="10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43" fontId="9" fillId="4" borderId="2" xfId="1" applyFont="1" applyFill="1" applyBorder="1" applyAlignment="1">
      <alignment horizontal="right" vertical="center" wrapText="1"/>
    </xf>
    <xf numFmtId="4" fontId="3" fillId="4" borderId="2" xfId="0" applyNumberFormat="1" applyFont="1" applyFill="1" applyBorder="1" applyAlignment="1">
      <alignment horizontal="right" vertical="top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left"/>
    </xf>
    <xf numFmtId="2" fontId="3" fillId="4" borderId="2" xfId="0" applyNumberFormat="1" applyFont="1" applyFill="1" applyBorder="1" applyAlignment="1">
      <alignment horizontal="right"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tabSelected="1" zoomScaleNormal="100" workbookViewId="0">
      <pane ySplit="2" topLeftCell="A213" activePane="bottomLeft" state="frozen"/>
      <selection activeCell="F1" sqref="F1"/>
      <selection pane="bottomLeft" activeCell="N228" sqref="N228"/>
    </sheetView>
  </sheetViews>
  <sheetFormatPr defaultColWidth="21.5703125" defaultRowHeight="11.25" x14ac:dyDescent="0.25"/>
  <cols>
    <col min="1" max="1" width="10.5703125" style="46" customWidth="1"/>
    <col min="2" max="2" width="12.140625" style="1" customWidth="1"/>
    <col min="3" max="3" width="43" style="1" customWidth="1"/>
    <col min="4" max="4" width="10.28515625" style="1" customWidth="1"/>
    <col min="5" max="5" width="20.7109375" style="1" customWidth="1"/>
    <col min="6" max="6" width="18.42578125" style="1" customWidth="1"/>
    <col min="7" max="7" width="30.42578125" style="1" customWidth="1"/>
    <col min="8" max="8" width="17.140625" style="47" bestFit="1" customWidth="1"/>
    <col min="9" max="9" width="13.140625" style="44" customWidth="1"/>
    <col min="10" max="10" width="11" style="48" customWidth="1"/>
    <col min="11" max="11" width="10.5703125" style="48" customWidth="1"/>
    <col min="12" max="12" width="12.140625" style="49" customWidth="1"/>
    <col min="13" max="13" width="24.7109375" style="49" customWidth="1"/>
    <col min="14" max="14" width="22.28515625" style="1" customWidth="1"/>
    <col min="15" max="16384" width="21.5703125" style="1"/>
  </cols>
  <sheetData>
    <row r="1" spans="1:14" ht="12.75" x14ac:dyDescent="0.25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7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7" t="s">
        <v>6</v>
      </c>
      <c r="H2" s="98"/>
      <c r="I2" s="4" t="s">
        <v>7</v>
      </c>
      <c r="J2" s="5" t="s">
        <v>8</v>
      </c>
      <c r="K2" s="5" t="s">
        <v>9</v>
      </c>
      <c r="L2" s="6" t="s">
        <v>10</v>
      </c>
      <c r="M2" s="6" t="s">
        <v>11</v>
      </c>
      <c r="N2" s="6" t="s">
        <v>12</v>
      </c>
    </row>
    <row r="3" spans="1:14" s="7" customFormat="1" x14ac:dyDescent="0.25">
      <c r="A3" s="8"/>
      <c r="B3" s="9"/>
      <c r="C3" s="9"/>
      <c r="D3" s="9"/>
      <c r="E3" s="9"/>
      <c r="F3" s="9"/>
      <c r="G3" s="10" t="s">
        <v>13</v>
      </c>
      <c r="H3" s="11" t="s">
        <v>14</v>
      </c>
      <c r="I3" s="12"/>
      <c r="J3" s="13"/>
      <c r="K3" s="13"/>
      <c r="L3" s="14"/>
      <c r="M3" s="14"/>
      <c r="N3" s="9"/>
    </row>
    <row r="4" spans="1:14" ht="24.75" customHeight="1" x14ac:dyDescent="0.2">
      <c r="A4" s="15" t="s">
        <v>20</v>
      </c>
      <c r="B4" s="16">
        <v>44565</v>
      </c>
      <c r="C4" s="15" t="s">
        <v>21</v>
      </c>
      <c r="D4" s="17" t="s">
        <v>17</v>
      </c>
      <c r="E4" s="23" t="s">
        <v>16</v>
      </c>
      <c r="F4" s="23"/>
      <c r="G4" s="23" t="s">
        <v>22</v>
      </c>
      <c r="H4" s="30" t="s">
        <v>18</v>
      </c>
      <c r="I4" s="31">
        <v>94</v>
      </c>
      <c r="J4" s="20">
        <v>44552</v>
      </c>
      <c r="K4" s="20">
        <v>44552</v>
      </c>
      <c r="L4" s="26">
        <v>94</v>
      </c>
      <c r="M4" s="17" t="s">
        <v>40</v>
      </c>
      <c r="N4" s="17" t="s">
        <v>23</v>
      </c>
    </row>
    <row r="5" spans="1:14" x14ac:dyDescent="0.2">
      <c r="A5" s="15" t="s">
        <v>24</v>
      </c>
      <c r="B5" s="25">
        <v>44568</v>
      </c>
      <c r="C5" s="15" t="s">
        <v>25</v>
      </c>
      <c r="D5" s="17" t="s">
        <v>26</v>
      </c>
      <c r="E5" s="23" t="s">
        <v>16</v>
      </c>
      <c r="F5" s="23"/>
      <c r="G5" s="23" t="s">
        <v>27</v>
      </c>
      <c r="H5" s="30" t="s">
        <v>28</v>
      </c>
      <c r="I5" s="31">
        <v>150</v>
      </c>
      <c r="J5" s="20">
        <v>44566</v>
      </c>
      <c r="K5" s="20">
        <v>44566</v>
      </c>
      <c r="L5" s="26">
        <v>150</v>
      </c>
      <c r="M5" s="17" t="s">
        <v>41</v>
      </c>
      <c r="N5" s="17" t="s">
        <v>33</v>
      </c>
    </row>
    <row r="6" spans="1:14" ht="15.75" customHeight="1" x14ac:dyDescent="0.2">
      <c r="A6" s="15" t="s">
        <v>29</v>
      </c>
      <c r="B6" s="25">
        <v>44568</v>
      </c>
      <c r="C6" s="15" t="s">
        <v>30</v>
      </c>
      <c r="D6" s="17" t="s">
        <v>26</v>
      </c>
      <c r="E6" s="23" t="s">
        <v>16</v>
      </c>
      <c r="F6" s="23"/>
      <c r="G6" s="23" t="s">
        <v>31</v>
      </c>
      <c r="H6" s="30" t="s">
        <v>32</v>
      </c>
      <c r="I6" s="31">
        <v>850</v>
      </c>
      <c r="J6" s="20">
        <v>44571</v>
      </c>
      <c r="K6" s="21">
        <v>44571</v>
      </c>
      <c r="L6" s="22">
        <v>850</v>
      </c>
      <c r="M6" s="17" t="s">
        <v>42</v>
      </c>
      <c r="N6" s="23" t="s">
        <v>34</v>
      </c>
    </row>
    <row r="7" spans="1:14" ht="17.25" customHeight="1" x14ac:dyDescent="0.2">
      <c r="A7" s="15" t="s">
        <v>35</v>
      </c>
      <c r="B7" s="25">
        <v>44571</v>
      </c>
      <c r="C7" s="17" t="s">
        <v>36</v>
      </c>
      <c r="D7" s="17" t="s">
        <v>15</v>
      </c>
      <c r="E7" s="23" t="s">
        <v>16</v>
      </c>
      <c r="F7" s="23"/>
      <c r="G7" s="23" t="s">
        <v>37</v>
      </c>
      <c r="H7" s="30" t="s">
        <v>38</v>
      </c>
      <c r="I7" s="31">
        <v>92</v>
      </c>
      <c r="J7" s="20">
        <v>44550</v>
      </c>
      <c r="K7" s="21">
        <v>44576</v>
      </c>
      <c r="L7" s="84">
        <v>92</v>
      </c>
      <c r="M7" s="17" t="s">
        <v>64</v>
      </c>
      <c r="N7" s="23" t="s">
        <v>39</v>
      </c>
    </row>
    <row r="8" spans="1:14" ht="22.5" x14ac:dyDescent="0.2">
      <c r="A8" s="38" t="s">
        <v>43</v>
      </c>
      <c r="B8" s="29">
        <v>44574</v>
      </c>
      <c r="C8" s="38" t="s">
        <v>44</v>
      </c>
      <c r="D8" s="23" t="s">
        <v>17</v>
      </c>
      <c r="E8" s="23" t="s">
        <v>16</v>
      </c>
      <c r="F8" s="23"/>
      <c r="G8" s="23" t="s">
        <v>45</v>
      </c>
      <c r="H8" s="30" t="s">
        <v>53</v>
      </c>
      <c r="I8" s="31">
        <v>22265.919999999998</v>
      </c>
      <c r="J8" s="20">
        <v>44562</v>
      </c>
      <c r="K8" s="21">
        <v>44681</v>
      </c>
      <c r="L8" s="84">
        <f>5566.48+16699.44</f>
        <v>22265.919999999998</v>
      </c>
      <c r="M8" s="23" t="s">
        <v>1223</v>
      </c>
      <c r="N8" s="23" t="s">
        <v>165</v>
      </c>
    </row>
    <row r="9" spans="1:14" ht="45" x14ac:dyDescent="0.2">
      <c r="A9" s="15" t="s">
        <v>46</v>
      </c>
      <c r="B9" s="25">
        <v>44575</v>
      </c>
      <c r="C9" s="28" t="s">
        <v>47</v>
      </c>
      <c r="D9" s="17" t="s">
        <v>15</v>
      </c>
      <c r="E9" s="23" t="s">
        <v>48</v>
      </c>
      <c r="F9" s="23" t="s">
        <v>49</v>
      </c>
      <c r="G9" s="23" t="s">
        <v>50</v>
      </c>
      <c r="H9" s="30" t="s">
        <v>51</v>
      </c>
      <c r="I9" s="31">
        <v>360</v>
      </c>
      <c r="J9" s="20">
        <v>44576</v>
      </c>
      <c r="K9" s="21">
        <v>44583</v>
      </c>
      <c r="L9" s="22">
        <v>360</v>
      </c>
      <c r="M9" s="17" t="s">
        <v>65</v>
      </c>
      <c r="N9" s="23" t="s">
        <v>52</v>
      </c>
    </row>
    <row r="10" spans="1:14" ht="22.5" x14ac:dyDescent="0.2">
      <c r="A10" s="15" t="s">
        <v>54</v>
      </c>
      <c r="B10" s="25">
        <v>44578</v>
      </c>
      <c r="C10" s="17" t="s">
        <v>55</v>
      </c>
      <c r="D10" s="17" t="s">
        <v>17</v>
      </c>
      <c r="E10" s="23" t="s">
        <v>48</v>
      </c>
      <c r="F10" s="23" t="s">
        <v>56</v>
      </c>
      <c r="G10" s="23" t="s">
        <v>57</v>
      </c>
      <c r="H10" s="30" t="s">
        <v>58</v>
      </c>
      <c r="I10" s="31">
        <v>800</v>
      </c>
      <c r="J10" s="20">
        <v>44585</v>
      </c>
      <c r="K10" s="21">
        <v>44588</v>
      </c>
      <c r="L10" s="22">
        <v>855.22</v>
      </c>
      <c r="M10" s="17" t="s">
        <v>66</v>
      </c>
      <c r="N10" s="23" t="s">
        <v>59</v>
      </c>
    </row>
    <row r="11" spans="1:14" ht="47.25" customHeight="1" x14ac:dyDescent="0.25">
      <c r="A11" s="24" t="s">
        <v>60</v>
      </c>
      <c r="B11" s="25">
        <v>44578</v>
      </c>
      <c r="C11" s="17" t="s">
        <v>61</v>
      </c>
      <c r="D11" s="17" t="s">
        <v>15</v>
      </c>
      <c r="E11" s="23" t="s">
        <v>16</v>
      </c>
      <c r="F11" s="23"/>
      <c r="G11" s="23" t="s">
        <v>62</v>
      </c>
      <c r="H11" s="30" t="s">
        <v>63</v>
      </c>
      <c r="I11" s="31">
        <v>524.4</v>
      </c>
      <c r="J11" s="20">
        <v>44579</v>
      </c>
      <c r="K11" s="21">
        <v>44586</v>
      </c>
      <c r="L11" s="22">
        <f>277.21+247.21</f>
        <v>524.41999999999996</v>
      </c>
      <c r="M11" s="17" t="s">
        <v>156</v>
      </c>
      <c r="N11" s="23" t="s">
        <v>67</v>
      </c>
    </row>
    <row r="12" spans="1:14" ht="27" customHeight="1" x14ac:dyDescent="0.2">
      <c r="A12" s="15" t="s">
        <v>68</v>
      </c>
      <c r="B12" s="25">
        <v>44581</v>
      </c>
      <c r="C12" s="17" t="s">
        <v>69</v>
      </c>
      <c r="D12" s="17" t="s">
        <v>17</v>
      </c>
      <c r="E12" s="23" t="s">
        <v>16</v>
      </c>
      <c r="F12" s="23"/>
      <c r="G12" s="23" t="s">
        <v>70</v>
      </c>
      <c r="H12" s="30" t="s">
        <v>71</v>
      </c>
      <c r="I12" s="31">
        <v>50</v>
      </c>
      <c r="J12" s="20">
        <v>44575</v>
      </c>
      <c r="K12" s="21">
        <v>44575</v>
      </c>
      <c r="L12" s="22">
        <v>50</v>
      </c>
      <c r="M12" s="17" t="s">
        <v>88</v>
      </c>
      <c r="N12" s="23" t="s">
        <v>72</v>
      </c>
    </row>
    <row r="13" spans="1:14" ht="33.75" x14ac:dyDescent="0.2">
      <c r="A13" s="15" t="s">
        <v>73</v>
      </c>
      <c r="B13" s="25">
        <v>44581</v>
      </c>
      <c r="C13" s="23" t="s">
        <v>74</v>
      </c>
      <c r="D13" s="23" t="s">
        <v>15</v>
      </c>
      <c r="E13" s="23" t="s">
        <v>48</v>
      </c>
      <c r="F13" s="23" t="s">
        <v>87</v>
      </c>
      <c r="G13" s="23" t="s">
        <v>75</v>
      </c>
      <c r="H13" s="30" t="s">
        <v>76</v>
      </c>
      <c r="I13" s="31">
        <v>25410</v>
      </c>
      <c r="J13" s="21">
        <v>44586</v>
      </c>
      <c r="K13" s="21">
        <v>44651</v>
      </c>
      <c r="L13" s="22">
        <v>25413.39</v>
      </c>
      <c r="M13" s="17" t="s">
        <v>89</v>
      </c>
      <c r="N13" s="23" t="s">
        <v>77</v>
      </c>
    </row>
    <row r="14" spans="1:14" x14ac:dyDescent="0.25">
      <c r="A14" s="24" t="s">
        <v>78</v>
      </c>
      <c r="B14" s="25">
        <v>44581</v>
      </c>
      <c r="C14" s="17" t="s">
        <v>79</v>
      </c>
      <c r="D14" s="17" t="s">
        <v>17</v>
      </c>
      <c r="E14" s="23" t="s">
        <v>16</v>
      </c>
      <c r="F14" s="23"/>
      <c r="G14" s="23" t="s">
        <v>80</v>
      </c>
      <c r="H14" s="30" t="s">
        <v>81</v>
      </c>
      <c r="I14" s="31">
        <v>600</v>
      </c>
      <c r="J14" s="20">
        <v>44531</v>
      </c>
      <c r="K14" s="21">
        <v>44561</v>
      </c>
      <c r="L14" s="22">
        <v>600</v>
      </c>
      <c r="M14" s="17" t="s">
        <v>90</v>
      </c>
      <c r="N14" s="23" t="s">
        <v>82</v>
      </c>
    </row>
    <row r="15" spans="1:14" ht="15" customHeight="1" x14ac:dyDescent="0.2">
      <c r="A15" s="15" t="s">
        <v>83</v>
      </c>
      <c r="B15" s="25">
        <v>44585</v>
      </c>
      <c r="C15" s="28" t="s">
        <v>84</v>
      </c>
      <c r="D15" s="17" t="s">
        <v>17</v>
      </c>
      <c r="E15" s="23" t="s">
        <v>16</v>
      </c>
      <c r="F15" s="23"/>
      <c r="G15" s="17" t="s">
        <v>85</v>
      </c>
      <c r="H15" s="18" t="s">
        <v>86</v>
      </c>
      <c r="I15" s="31">
        <v>7000</v>
      </c>
      <c r="J15" s="20">
        <v>44562</v>
      </c>
      <c r="K15" s="21">
        <v>44926</v>
      </c>
      <c r="L15" s="22"/>
      <c r="M15" s="17" t="s">
        <v>105</v>
      </c>
      <c r="N15" s="23" t="s">
        <v>96</v>
      </c>
    </row>
    <row r="16" spans="1:14" x14ac:dyDescent="0.2">
      <c r="A16" s="15" t="s">
        <v>91</v>
      </c>
      <c r="B16" s="25">
        <v>44586</v>
      </c>
      <c r="C16" s="17" t="s">
        <v>92</v>
      </c>
      <c r="D16" s="17" t="s">
        <v>15</v>
      </c>
      <c r="E16" s="23" t="s">
        <v>16</v>
      </c>
      <c r="F16" s="23"/>
      <c r="G16" s="23" t="s">
        <v>93</v>
      </c>
      <c r="H16" s="30" t="s">
        <v>94</v>
      </c>
      <c r="I16" s="31">
        <v>194.76</v>
      </c>
      <c r="J16" s="20">
        <v>44586</v>
      </c>
      <c r="K16" s="21">
        <v>44602</v>
      </c>
      <c r="L16" s="22">
        <v>218.13</v>
      </c>
      <c r="M16" s="17" t="s">
        <v>104</v>
      </c>
      <c r="N16" s="23" t="s">
        <v>95</v>
      </c>
    </row>
    <row r="17" spans="1:15" ht="22.5" x14ac:dyDescent="0.2">
      <c r="A17" s="15" t="s">
        <v>97</v>
      </c>
      <c r="B17" s="25">
        <v>44587</v>
      </c>
      <c r="C17" s="17" t="s">
        <v>98</v>
      </c>
      <c r="D17" s="17" t="s">
        <v>15</v>
      </c>
      <c r="E17" s="17" t="s">
        <v>48</v>
      </c>
      <c r="F17" s="23" t="s">
        <v>99</v>
      </c>
      <c r="G17" s="23" t="s">
        <v>100</v>
      </c>
      <c r="H17" s="30" t="s">
        <v>101</v>
      </c>
      <c r="I17" s="31">
        <v>199.9</v>
      </c>
      <c r="J17" s="20">
        <v>44587</v>
      </c>
      <c r="K17" s="21">
        <v>44607</v>
      </c>
      <c r="L17" s="22">
        <v>199.9</v>
      </c>
      <c r="M17" s="17" t="s">
        <v>103</v>
      </c>
      <c r="N17" s="23" t="s">
        <v>102</v>
      </c>
    </row>
    <row r="18" spans="1:15" ht="33.75" x14ac:dyDescent="0.2">
      <c r="A18" s="24" t="s">
        <v>106</v>
      </c>
      <c r="B18" s="25">
        <v>44587</v>
      </c>
      <c r="C18" s="15" t="s">
        <v>107</v>
      </c>
      <c r="D18" s="17" t="s">
        <v>17</v>
      </c>
      <c r="E18" s="23" t="s">
        <v>48</v>
      </c>
      <c r="F18" s="23" t="s">
        <v>108</v>
      </c>
      <c r="G18" s="23" t="s">
        <v>109</v>
      </c>
      <c r="H18" s="30" t="s">
        <v>110</v>
      </c>
      <c r="I18" s="31">
        <v>850</v>
      </c>
      <c r="J18" s="20">
        <v>44599</v>
      </c>
      <c r="K18" s="21">
        <v>44600</v>
      </c>
      <c r="L18" s="87">
        <v>850</v>
      </c>
      <c r="M18" s="17" t="s">
        <v>112</v>
      </c>
      <c r="N18" s="23" t="s">
        <v>111</v>
      </c>
    </row>
    <row r="19" spans="1:15" ht="12.75" x14ac:dyDescent="0.2">
      <c r="A19" s="15" t="s">
        <v>113</v>
      </c>
      <c r="B19" s="25">
        <v>44591</v>
      </c>
      <c r="C19" s="17" t="s">
        <v>114</v>
      </c>
      <c r="D19" s="17" t="s">
        <v>15</v>
      </c>
      <c r="E19" s="23" t="s">
        <v>16</v>
      </c>
      <c r="F19" s="23"/>
      <c r="G19" s="23" t="s">
        <v>115</v>
      </c>
      <c r="H19" s="30" t="s">
        <v>116</v>
      </c>
      <c r="I19" s="31">
        <v>391.35</v>
      </c>
      <c r="J19" s="20">
        <v>44585</v>
      </c>
      <c r="K19" s="21">
        <v>44586</v>
      </c>
      <c r="L19" s="101">
        <v>377.85</v>
      </c>
      <c r="M19" s="17" t="s">
        <v>118</v>
      </c>
      <c r="N19" s="23" t="s">
        <v>117</v>
      </c>
    </row>
    <row r="20" spans="1:15" ht="22.5" x14ac:dyDescent="0.2">
      <c r="A20" s="15" t="s">
        <v>119</v>
      </c>
      <c r="B20" s="25">
        <v>44594</v>
      </c>
      <c r="C20" s="15" t="s">
        <v>120</v>
      </c>
      <c r="D20" s="17" t="s">
        <v>17</v>
      </c>
      <c r="E20" s="17" t="s">
        <v>48</v>
      </c>
      <c r="F20" s="23" t="s">
        <v>124</v>
      </c>
      <c r="G20" s="23" t="s">
        <v>121</v>
      </c>
      <c r="H20" s="30" t="s">
        <v>122</v>
      </c>
      <c r="I20" s="31">
        <v>450</v>
      </c>
      <c r="J20" s="20">
        <v>44595</v>
      </c>
      <c r="K20" s="21">
        <v>44602</v>
      </c>
      <c r="L20" s="22">
        <v>450</v>
      </c>
      <c r="M20" s="23" t="s">
        <v>915</v>
      </c>
      <c r="N20" s="23" t="s">
        <v>123</v>
      </c>
    </row>
    <row r="21" spans="1:15" x14ac:dyDescent="0.2">
      <c r="A21" s="15" t="s">
        <v>130</v>
      </c>
      <c r="B21" s="25">
        <v>44595</v>
      </c>
      <c r="C21" s="15" t="s">
        <v>140</v>
      </c>
      <c r="D21" s="17" t="s">
        <v>15</v>
      </c>
      <c r="E21" s="23" t="s">
        <v>16</v>
      </c>
      <c r="F21" s="23"/>
      <c r="G21" s="17" t="s">
        <v>131</v>
      </c>
      <c r="H21" s="18" t="s">
        <v>132</v>
      </c>
      <c r="I21" s="53">
        <v>1000</v>
      </c>
      <c r="J21" s="34">
        <v>44595</v>
      </c>
      <c r="K21" s="50">
        <v>44804</v>
      </c>
      <c r="L21" s="51">
        <f>285.9+72.92+173.73+170.88+149.31</f>
        <v>852.74</v>
      </c>
      <c r="M21" s="52" t="s">
        <v>146</v>
      </c>
      <c r="N21" s="52" t="s">
        <v>133</v>
      </c>
    </row>
    <row r="22" spans="1:15" x14ac:dyDescent="0.2">
      <c r="A22" s="15" t="s">
        <v>125</v>
      </c>
      <c r="B22" s="25">
        <v>44595</v>
      </c>
      <c r="C22" s="15" t="s">
        <v>126</v>
      </c>
      <c r="D22" s="17" t="s">
        <v>17</v>
      </c>
      <c r="E22" s="23" t="s">
        <v>16</v>
      </c>
      <c r="F22" s="17"/>
      <c r="G22" s="52" t="s">
        <v>127</v>
      </c>
      <c r="H22" s="36" t="s">
        <v>128</v>
      </c>
      <c r="I22" s="53">
        <v>60</v>
      </c>
      <c r="J22" s="34">
        <v>44592</v>
      </c>
      <c r="K22" s="50">
        <v>44596</v>
      </c>
      <c r="L22" s="51">
        <v>60</v>
      </c>
      <c r="M22" s="52" t="s">
        <v>155</v>
      </c>
      <c r="N22" s="52" t="s">
        <v>129</v>
      </c>
    </row>
    <row r="23" spans="1:15" ht="22.5" x14ac:dyDescent="0.2">
      <c r="A23" s="27" t="s">
        <v>134</v>
      </c>
      <c r="B23" s="25">
        <v>44595</v>
      </c>
      <c r="C23" s="81" t="s">
        <v>135</v>
      </c>
      <c r="D23" s="17" t="s">
        <v>26</v>
      </c>
      <c r="E23" s="17" t="s">
        <v>48</v>
      </c>
      <c r="F23" s="23" t="s">
        <v>136</v>
      </c>
      <c r="G23" s="23" t="s">
        <v>137</v>
      </c>
      <c r="H23" s="30" t="s">
        <v>138</v>
      </c>
      <c r="I23" s="31">
        <v>150</v>
      </c>
      <c r="J23" s="20">
        <v>44599</v>
      </c>
      <c r="K23" s="21">
        <v>44610</v>
      </c>
      <c r="L23" s="22">
        <v>150</v>
      </c>
      <c r="M23" s="52" t="s">
        <v>154</v>
      </c>
      <c r="N23" s="23" t="s">
        <v>139</v>
      </c>
    </row>
    <row r="24" spans="1:15" ht="33.75" x14ac:dyDescent="0.2">
      <c r="A24" s="15" t="s">
        <v>413</v>
      </c>
      <c r="B24" s="25">
        <v>44595</v>
      </c>
      <c r="C24" s="28" t="s">
        <v>414</v>
      </c>
      <c r="D24" s="17" t="s">
        <v>17</v>
      </c>
      <c r="E24" s="23" t="s">
        <v>48</v>
      </c>
      <c r="F24" s="23" t="s">
        <v>415</v>
      </c>
      <c r="G24" s="1" t="s">
        <v>416</v>
      </c>
      <c r="H24" s="30" t="s">
        <v>417</v>
      </c>
      <c r="I24" s="31">
        <v>40608</v>
      </c>
      <c r="J24" s="20">
        <v>44636</v>
      </c>
      <c r="K24" s="21">
        <v>45382</v>
      </c>
      <c r="L24" s="22">
        <f>4250.74+1700.33</f>
        <v>5951.07</v>
      </c>
      <c r="M24" s="22" t="s">
        <v>419</v>
      </c>
      <c r="N24" s="23" t="s">
        <v>418</v>
      </c>
      <c r="O24" s="52"/>
    </row>
    <row r="25" spans="1:15" ht="22.5" x14ac:dyDescent="0.2">
      <c r="A25" s="27" t="s">
        <v>141</v>
      </c>
      <c r="B25" s="25">
        <v>44599</v>
      </c>
      <c r="C25" s="17" t="s">
        <v>142</v>
      </c>
      <c r="D25" s="17" t="s">
        <v>17</v>
      </c>
      <c r="E25" s="23" t="s">
        <v>16</v>
      </c>
      <c r="F25" s="23"/>
      <c r="G25" s="23" t="s">
        <v>143</v>
      </c>
      <c r="H25" s="30" t="s">
        <v>144</v>
      </c>
      <c r="I25" s="31">
        <v>1786</v>
      </c>
      <c r="J25" s="20">
        <v>44599</v>
      </c>
      <c r="K25" s="21">
        <v>44603</v>
      </c>
      <c r="L25" s="22">
        <v>1786</v>
      </c>
      <c r="M25" s="52" t="s">
        <v>162</v>
      </c>
      <c r="N25" s="23" t="s">
        <v>145</v>
      </c>
    </row>
    <row r="26" spans="1:15" ht="45" x14ac:dyDescent="0.2">
      <c r="A26" s="27" t="s">
        <v>315</v>
      </c>
      <c r="B26" s="25">
        <v>44600</v>
      </c>
      <c r="C26" s="17" t="s">
        <v>322</v>
      </c>
      <c r="D26" s="17" t="s">
        <v>17</v>
      </c>
      <c r="E26" s="23" t="s">
        <v>333</v>
      </c>
      <c r="F26" s="23" t="s">
        <v>316</v>
      </c>
      <c r="G26" s="23" t="s">
        <v>317</v>
      </c>
      <c r="H26" s="30" t="s">
        <v>318</v>
      </c>
      <c r="I26" s="31">
        <v>85000</v>
      </c>
      <c r="J26" s="20">
        <v>44621</v>
      </c>
      <c r="K26" s="21">
        <v>44985</v>
      </c>
      <c r="L26" s="22">
        <f>6965.5+7135.51+5904.61+7326.73</f>
        <v>27332.35</v>
      </c>
      <c r="M26" s="52" t="s">
        <v>399</v>
      </c>
      <c r="N26" s="23" t="s">
        <v>320</v>
      </c>
    </row>
    <row r="27" spans="1:15" ht="45" x14ac:dyDescent="0.2">
      <c r="A27" s="27" t="s">
        <v>319</v>
      </c>
      <c r="B27" s="25">
        <v>44600</v>
      </c>
      <c r="C27" s="17" t="s">
        <v>321</v>
      </c>
      <c r="D27" s="17" t="s">
        <v>17</v>
      </c>
      <c r="E27" s="23" t="s">
        <v>333</v>
      </c>
      <c r="F27" s="23" t="s">
        <v>316</v>
      </c>
      <c r="G27" s="23" t="s">
        <v>317</v>
      </c>
      <c r="H27" s="30" t="s">
        <v>318</v>
      </c>
      <c r="I27" s="31">
        <v>60000</v>
      </c>
      <c r="J27" s="20">
        <v>44652</v>
      </c>
      <c r="K27" s="21">
        <v>45016</v>
      </c>
      <c r="L27" s="22">
        <v>6375.83</v>
      </c>
      <c r="M27" s="52" t="s">
        <v>398</v>
      </c>
      <c r="N27" s="23" t="s">
        <v>323</v>
      </c>
    </row>
    <row r="28" spans="1:15" ht="22.5" x14ac:dyDescent="0.25">
      <c r="A28" s="24" t="s">
        <v>147</v>
      </c>
      <c r="B28" s="25">
        <v>44602</v>
      </c>
      <c r="C28" s="17" t="s">
        <v>148</v>
      </c>
      <c r="D28" s="17" t="s">
        <v>17</v>
      </c>
      <c r="E28" s="23" t="s">
        <v>48</v>
      </c>
      <c r="F28" s="23" t="s">
        <v>149</v>
      </c>
      <c r="G28" s="23" t="s">
        <v>150</v>
      </c>
      <c r="H28" s="30" t="s">
        <v>151</v>
      </c>
      <c r="I28" s="31">
        <v>1520</v>
      </c>
      <c r="J28" s="20">
        <v>44607</v>
      </c>
      <c r="K28" s="21">
        <v>44620</v>
      </c>
      <c r="L28" s="22">
        <v>1520</v>
      </c>
      <c r="M28" s="52" t="s">
        <v>153</v>
      </c>
      <c r="N28" s="23" t="s">
        <v>152</v>
      </c>
    </row>
    <row r="29" spans="1:15" x14ac:dyDescent="0.25">
      <c r="A29" s="24" t="s">
        <v>157</v>
      </c>
      <c r="B29" s="25">
        <v>44607</v>
      </c>
      <c r="C29" s="17" t="s">
        <v>158</v>
      </c>
      <c r="D29" s="17" t="s">
        <v>15</v>
      </c>
      <c r="E29" s="23" t="s">
        <v>16</v>
      </c>
      <c r="F29" s="17"/>
      <c r="G29" s="17" t="s">
        <v>159</v>
      </c>
      <c r="H29" s="18" t="s">
        <v>160</v>
      </c>
      <c r="I29" s="19">
        <v>1000</v>
      </c>
      <c r="J29" s="20">
        <v>44607</v>
      </c>
      <c r="K29" s="21">
        <v>44926</v>
      </c>
      <c r="L29" s="22">
        <f>50.57+551.8</f>
        <v>602.37</v>
      </c>
      <c r="M29" s="52" t="s">
        <v>163</v>
      </c>
      <c r="N29" s="23" t="s">
        <v>161</v>
      </c>
    </row>
    <row r="30" spans="1:15" ht="33.75" x14ac:dyDescent="0.25">
      <c r="A30" s="24" t="s">
        <v>305</v>
      </c>
      <c r="B30" s="25">
        <v>44608</v>
      </c>
      <c r="C30" s="17" t="s">
        <v>306</v>
      </c>
      <c r="D30" s="17" t="s">
        <v>17</v>
      </c>
      <c r="E30" s="23" t="s">
        <v>333</v>
      </c>
      <c r="F30" s="23" t="s">
        <v>307</v>
      </c>
      <c r="G30" s="23" t="s">
        <v>308</v>
      </c>
      <c r="H30" s="18" t="s">
        <v>309</v>
      </c>
      <c r="I30" s="31">
        <v>38402.31</v>
      </c>
      <c r="J30" s="21">
        <v>44635</v>
      </c>
      <c r="K30" s="21">
        <v>45365</v>
      </c>
      <c r="L30" s="22">
        <f>792.55+1585.09+1585.09+1585.09</f>
        <v>5547.82</v>
      </c>
      <c r="M30" s="52" t="s">
        <v>401</v>
      </c>
      <c r="N30" s="23" t="s">
        <v>324</v>
      </c>
    </row>
    <row r="31" spans="1:15" ht="36" customHeight="1" x14ac:dyDescent="0.25">
      <c r="A31" s="24" t="s">
        <v>310</v>
      </c>
      <c r="B31" s="25">
        <v>44608</v>
      </c>
      <c r="C31" s="17" t="s">
        <v>311</v>
      </c>
      <c r="D31" s="17" t="s">
        <v>17</v>
      </c>
      <c r="E31" s="23" t="s">
        <v>333</v>
      </c>
      <c r="F31" s="23" t="s">
        <v>312</v>
      </c>
      <c r="G31" s="23" t="s">
        <v>313</v>
      </c>
      <c r="H31" s="18" t="s">
        <v>314</v>
      </c>
      <c r="I31" s="31">
        <v>32400</v>
      </c>
      <c r="J31" s="21">
        <v>44635</v>
      </c>
      <c r="K31" s="21">
        <v>45365</v>
      </c>
      <c r="L31" s="102">
        <f>740.32+1350+1350+1350</f>
        <v>4790.32</v>
      </c>
      <c r="M31" s="52" t="s">
        <v>400</v>
      </c>
      <c r="N31" s="23" t="s">
        <v>325</v>
      </c>
    </row>
    <row r="32" spans="1:15" ht="22.5" x14ac:dyDescent="0.2">
      <c r="A32" s="38" t="s">
        <v>164</v>
      </c>
      <c r="B32" s="29">
        <v>44610</v>
      </c>
      <c r="C32" s="38" t="s">
        <v>169</v>
      </c>
      <c r="D32" s="23" t="s">
        <v>17</v>
      </c>
      <c r="E32" s="23" t="s">
        <v>48</v>
      </c>
      <c r="F32" s="23" t="s">
        <v>170</v>
      </c>
      <c r="G32" s="23" t="s">
        <v>171</v>
      </c>
      <c r="H32" s="30" t="s">
        <v>172</v>
      </c>
      <c r="I32" s="31">
        <v>425</v>
      </c>
      <c r="J32" s="21">
        <v>44621</v>
      </c>
      <c r="K32" s="21">
        <v>44985</v>
      </c>
      <c r="L32" s="22">
        <v>425</v>
      </c>
      <c r="M32" s="52" t="s">
        <v>326</v>
      </c>
      <c r="N32" s="23" t="s">
        <v>184</v>
      </c>
    </row>
    <row r="33" spans="1:14" x14ac:dyDescent="0.25">
      <c r="A33" s="24" t="s">
        <v>166</v>
      </c>
      <c r="B33" s="25">
        <v>44614</v>
      </c>
      <c r="C33" s="17" t="s">
        <v>167</v>
      </c>
      <c r="D33" s="17" t="s">
        <v>17</v>
      </c>
      <c r="E33" s="17" t="s">
        <v>16</v>
      </c>
      <c r="F33" s="17"/>
      <c r="G33" s="17" t="s">
        <v>80</v>
      </c>
      <c r="H33" s="18" t="s">
        <v>81</v>
      </c>
      <c r="I33" s="19">
        <v>140</v>
      </c>
      <c r="J33" s="20">
        <v>44562</v>
      </c>
      <c r="K33" s="21">
        <v>44592</v>
      </c>
      <c r="L33" s="22">
        <v>140</v>
      </c>
      <c r="M33" s="52" t="s">
        <v>201</v>
      </c>
      <c r="N33" s="23" t="s">
        <v>168</v>
      </c>
    </row>
    <row r="34" spans="1:14" ht="33.75" x14ac:dyDescent="0.2">
      <c r="A34" s="27" t="s">
        <v>173</v>
      </c>
      <c r="B34" s="25">
        <v>44615</v>
      </c>
      <c r="C34" s="27" t="s">
        <v>174</v>
      </c>
      <c r="D34" s="17" t="s">
        <v>17</v>
      </c>
      <c r="E34" s="23" t="s">
        <v>175</v>
      </c>
      <c r="F34" s="23"/>
      <c r="G34" s="37" t="s">
        <v>176</v>
      </c>
      <c r="H34" s="30" t="s">
        <v>177</v>
      </c>
      <c r="I34" s="31">
        <v>15000</v>
      </c>
      <c r="J34" s="21">
        <v>44562</v>
      </c>
      <c r="K34" s="21">
        <v>44620</v>
      </c>
      <c r="L34" s="22">
        <f>7526.68+488.79+6329.5</f>
        <v>14344.970000000001</v>
      </c>
      <c r="M34" s="52" t="s">
        <v>202</v>
      </c>
      <c r="N34" s="23" t="s">
        <v>183</v>
      </c>
    </row>
    <row r="35" spans="1:14" x14ac:dyDescent="0.2">
      <c r="A35" s="15" t="s">
        <v>178</v>
      </c>
      <c r="B35" s="25">
        <v>44616</v>
      </c>
      <c r="C35" s="17" t="s">
        <v>179</v>
      </c>
      <c r="D35" s="17" t="s">
        <v>26</v>
      </c>
      <c r="E35" s="23" t="s">
        <v>16</v>
      </c>
      <c r="F35" s="23"/>
      <c r="G35" s="23" t="s">
        <v>180</v>
      </c>
      <c r="H35" s="54" t="s">
        <v>181</v>
      </c>
      <c r="I35" s="31">
        <v>1100</v>
      </c>
      <c r="J35" s="21">
        <v>44623</v>
      </c>
      <c r="K35" s="21">
        <v>44624</v>
      </c>
      <c r="L35" s="22"/>
      <c r="M35" s="52" t="s">
        <v>203</v>
      </c>
      <c r="N35" s="23" t="s">
        <v>182</v>
      </c>
    </row>
    <row r="36" spans="1:14" ht="22.5" x14ac:dyDescent="0.2">
      <c r="A36" s="82" t="s">
        <v>189</v>
      </c>
      <c r="B36" s="25">
        <v>44616</v>
      </c>
      <c r="C36" s="33" t="s">
        <v>190</v>
      </c>
      <c r="D36" s="33" t="s">
        <v>15</v>
      </c>
      <c r="E36" s="23" t="s">
        <v>48</v>
      </c>
      <c r="F36" s="52" t="s">
        <v>191</v>
      </c>
      <c r="G36" s="52" t="s">
        <v>192</v>
      </c>
      <c r="H36" s="54" t="s">
        <v>193</v>
      </c>
      <c r="I36" s="31">
        <v>810.66</v>
      </c>
      <c r="J36" s="21">
        <v>44617</v>
      </c>
      <c r="K36" s="21">
        <v>44631</v>
      </c>
      <c r="L36" s="22">
        <v>810.66</v>
      </c>
      <c r="M36" s="52" t="s">
        <v>204</v>
      </c>
      <c r="N36" s="23" t="s">
        <v>194</v>
      </c>
    </row>
    <row r="37" spans="1:14" ht="30" customHeight="1" x14ac:dyDescent="0.2">
      <c r="A37" s="27" t="s">
        <v>185</v>
      </c>
      <c r="B37" s="25">
        <v>44616</v>
      </c>
      <c r="C37" s="33" t="s">
        <v>373</v>
      </c>
      <c r="D37" s="33" t="s">
        <v>15</v>
      </c>
      <c r="E37" s="23" t="s">
        <v>48</v>
      </c>
      <c r="F37" s="52" t="s">
        <v>186</v>
      </c>
      <c r="G37" s="52" t="s">
        <v>187</v>
      </c>
      <c r="H37" s="54" t="s">
        <v>188</v>
      </c>
      <c r="I37" s="31">
        <f>295+25</f>
        <v>320</v>
      </c>
      <c r="J37" s="21">
        <v>44616</v>
      </c>
      <c r="K37" s="21">
        <v>44623</v>
      </c>
      <c r="L37" s="22">
        <v>295</v>
      </c>
      <c r="M37" s="52" t="s">
        <v>389</v>
      </c>
      <c r="N37" s="23" t="s">
        <v>374</v>
      </c>
    </row>
    <row r="38" spans="1:14" ht="22.5" x14ac:dyDescent="0.2">
      <c r="A38" s="15" t="s">
        <v>195</v>
      </c>
      <c r="B38" s="25">
        <v>44616</v>
      </c>
      <c r="C38" s="33" t="s">
        <v>196</v>
      </c>
      <c r="D38" s="33" t="s">
        <v>15</v>
      </c>
      <c r="E38" s="23" t="s">
        <v>48</v>
      </c>
      <c r="F38" s="52" t="s">
        <v>187</v>
      </c>
      <c r="G38" s="52" t="s">
        <v>186</v>
      </c>
      <c r="H38" s="54" t="s">
        <v>197</v>
      </c>
      <c r="I38" s="31">
        <v>945</v>
      </c>
      <c r="J38" s="21">
        <v>44616</v>
      </c>
      <c r="K38" s="21">
        <v>44624</v>
      </c>
      <c r="L38" s="22">
        <v>945</v>
      </c>
      <c r="M38" s="52" t="s">
        <v>205</v>
      </c>
      <c r="N38" s="23" t="s">
        <v>198</v>
      </c>
    </row>
    <row r="39" spans="1:14" ht="22.5" x14ac:dyDescent="0.2">
      <c r="A39" s="15" t="s">
        <v>199</v>
      </c>
      <c r="B39" s="25">
        <v>44620</v>
      </c>
      <c r="C39" s="17" t="s">
        <v>190</v>
      </c>
      <c r="D39" s="17" t="s">
        <v>15</v>
      </c>
      <c r="E39" s="23" t="s">
        <v>48</v>
      </c>
      <c r="F39" s="52" t="s">
        <v>192</v>
      </c>
      <c r="G39" s="52" t="s">
        <v>191</v>
      </c>
      <c r="H39" s="54" t="s">
        <v>200</v>
      </c>
      <c r="I39" s="31">
        <v>1223.4000000000001</v>
      </c>
      <c r="J39" s="21">
        <v>44620</v>
      </c>
      <c r="K39" s="21">
        <v>44634</v>
      </c>
      <c r="L39" s="22">
        <f>619+604.2</f>
        <v>1223.2</v>
      </c>
      <c r="M39" s="52" t="s">
        <v>206</v>
      </c>
      <c r="N39" s="23" t="s">
        <v>410</v>
      </c>
    </row>
    <row r="40" spans="1:14" ht="22.5" x14ac:dyDescent="0.2">
      <c r="A40" s="35" t="s">
        <v>207</v>
      </c>
      <c r="B40" s="32">
        <v>44621</v>
      </c>
      <c r="C40" s="33" t="s">
        <v>208</v>
      </c>
      <c r="D40" s="17" t="s">
        <v>15</v>
      </c>
      <c r="E40" s="23" t="s">
        <v>48</v>
      </c>
      <c r="F40" s="52" t="s">
        <v>209</v>
      </c>
      <c r="G40" s="52" t="s">
        <v>409</v>
      </c>
      <c r="H40" s="55" t="s">
        <v>210</v>
      </c>
      <c r="I40" s="53">
        <v>60000</v>
      </c>
      <c r="J40" s="50">
        <v>44652</v>
      </c>
      <c r="K40" s="50">
        <v>44926</v>
      </c>
      <c r="L40" s="51">
        <f>6266.76</f>
        <v>6266.76</v>
      </c>
      <c r="M40" s="51" t="s">
        <v>411</v>
      </c>
      <c r="N40" s="23" t="s">
        <v>412</v>
      </c>
    </row>
    <row r="41" spans="1:14" ht="15.75" customHeight="1" x14ac:dyDescent="0.2">
      <c r="A41" s="15" t="s">
        <v>211</v>
      </c>
      <c r="B41" s="25">
        <v>44622</v>
      </c>
      <c r="C41" s="15" t="s">
        <v>212</v>
      </c>
      <c r="D41" s="17" t="s">
        <v>15</v>
      </c>
      <c r="E41" s="23" t="s">
        <v>16</v>
      </c>
      <c r="F41" s="23"/>
      <c r="G41" s="23" t="s">
        <v>213</v>
      </c>
      <c r="H41" s="55" t="s">
        <v>214</v>
      </c>
      <c r="I41" s="31">
        <v>1000</v>
      </c>
      <c r="J41" s="21">
        <v>44621</v>
      </c>
      <c r="K41" s="21">
        <v>44926</v>
      </c>
      <c r="L41" s="22">
        <f>40.34+42.08+16.8</f>
        <v>99.22</v>
      </c>
      <c r="M41" s="52" t="s">
        <v>221</v>
      </c>
      <c r="N41" s="23" t="s">
        <v>219</v>
      </c>
    </row>
    <row r="42" spans="1:14" ht="12.75" customHeight="1" x14ac:dyDescent="0.2">
      <c r="A42" s="27" t="s">
        <v>215</v>
      </c>
      <c r="B42" s="25">
        <v>44623</v>
      </c>
      <c r="C42" s="17" t="s">
        <v>216</v>
      </c>
      <c r="D42" s="17" t="s">
        <v>17</v>
      </c>
      <c r="E42" s="23" t="s">
        <v>16</v>
      </c>
      <c r="F42" s="23"/>
      <c r="G42" s="56" t="s">
        <v>217</v>
      </c>
      <c r="H42" s="55" t="s">
        <v>218</v>
      </c>
      <c r="I42" s="31">
        <v>370.5</v>
      </c>
      <c r="J42" s="21">
        <v>44628</v>
      </c>
      <c r="K42" s="21">
        <v>44628</v>
      </c>
      <c r="L42" s="22">
        <v>370.5</v>
      </c>
      <c r="M42" s="52" t="s">
        <v>265</v>
      </c>
      <c r="N42" s="23" t="s">
        <v>220</v>
      </c>
    </row>
    <row r="43" spans="1:14" ht="22.5" x14ac:dyDescent="0.2">
      <c r="A43" s="27" t="s">
        <v>222</v>
      </c>
      <c r="B43" s="25">
        <v>44624</v>
      </c>
      <c r="C43" s="83" t="s">
        <v>223</v>
      </c>
      <c r="D43" s="17" t="s">
        <v>17</v>
      </c>
      <c r="E43" s="23" t="s">
        <v>16</v>
      </c>
      <c r="F43" s="23"/>
      <c r="G43" s="23" t="s">
        <v>224</v>
      </c>
      <c r="H43" s="55" t="s">
        <v>225</v>
      </c>
      <c r="I43" s="31">
        <v>4500</v>
      </c>
      <c r="J43" s="21">
        <v>44562</v>
      </c>
      <c r="K43" s="21">
        <v>44926</v>
      </c>
      <c r="L43" s="22">
        <v>4500</v>
      </c>
      <c r="M43" s="52" t="s">
        <v>266</v>
      </c>
      <c r="N43" s="23" t="s">
        <v>226</v>
      </c>
    </row>
    <row r="44" spans="1:14" ht="22.5" x14ac:dyDescent="0.2">
      <c r="A44" s="27" t="s">
        <v>227</v>
      </c>
      <c r="B44" s="25">
        <v>44624</v>
      </c>
      <c r="C44" s="83" t="s">
        <v>228</v>
      </c>
      <c r="D44" s="17" t="s">
        <v>17</v>
      </c>
      <c r="E44" s="23" t="s">
        <v>16</v>
      </c>
      <c r="F44" s="23"/>
      <c r="G44" s="23" t="s">
        <v>229</v>
      </c>
      <c r="H44" s="55" t="s">
        <v>230</v>
      </c>
      <c r="I44" s="31">
        <v>2970</v>
      </c>
      <c r="J44" s="21">
        <v>44562</v>
      </c>
      <c r="K44" s="21">
        <v>44926</v>
      </c>
      <c r="L44" s="22"/>
      <c r="M44" s="52" t="s">
        <v>264</v>
      </c>
      <c r="N44" s="23" t="s">
        <v>231</v>
      </c>
    </row>
    <row r="45" spans="1:14" ht="22.5" x14ac:dyDescent="0.2">
      <c r="A45" s="15" t="s">
        <v>232</v>
      </c>
      <c r="B45" s="25">
        <v>44628</v>
      </c>
      <c r="C45" s="83" t="s">
        <v>233</v>
      </c>
      <c r="D45" s="17" t="s">
        <v>17</v>
      </c>
      <c r="E45" s="23" t="s">
        <v>16</v>
      </c>
      <c r="F45" s="23"/>
      <c r="G45" s="23" t="s">
        <v>234</v>
      </c>
      <c r="H45" s="30" t="s">
        <v>235</v>
      </c>
      <c r="I45" s="31">
        <v>650</v>
      </c>
      <c r="J45" s="21">
        <v>44621</v>
      </c>
      <c r="K45" s="21">
        <v>44666</v>
      </c>
      <c r="L45" s="22">
        <v>652</v>
      </c>
      <c r="M45" s="52" t="s">
        <v>263</v>
      </c>
      <c r="N45" s="23" t="s">
        <v>236</v>
      </c>
    </row>
    <row r="46" spans="1:14" ht="22.5" x14ac:dyDescent="0.2">
      <c r="A46" s="15" t="s">
        <v>237</v>
      </c>
      <c r="B46" s="25">
        <v>44628</v>
      </c>
      <c r="C46" s="15" t="s">
        <v>238</v>
      </c>
      <c r="D46" s="17" t="s">
        <v>15</v>
      </c>
      <c r="E46" s="17" t="s">
        <v>48</v>
      </c>
      <c r="F46" s="23" t="s">
        <v>242</v>
      </c>
      <c r="G46" s="23" t="s">
        <v>239</v>
      </c>
      <c r="H46" s="30" t="s">
        <v>240</v>
      </c>
      <c r="I46" s="31">
        <v>550</v>
      </c>
      <c r="J46" s="21">
        <v>44655</v>
      </c>
      <c r="K46" s="21">
        <v>44655</v>
      </c>
      <c r="L46" s="22"/>
      <c r="M46" s="52" t="s">
        <v>262</v>
      </c>
      <c r="N46" s="23" t="s">
        <v>241</v>
      </c>
    </row>
    <row r="47" spans="1:14" ht="22.5" x14ac:dyDescent="0.2">
      <c r="A47" s="15" t="s">
        <v>243</v>
      </c>
      <c r="B47" s="25">
        <v>44628</v>
      </c>
      <c r="C47" s="15" t="s">
        <v>244</v>
      </c>
      <c r="D47" s="17" t="s">
        <v>26</v>
      </c>
      <c r="E47" s="23" t="s">
        <v>48</v>
      </c>
      <c r="F47" s="23" t="s">
        <v>245</v>
      </c>
      <c r="G47" s="23" t="s">
        <v>246</v>
      </c>
      <c r="H47" s="30" t="s">
        <v>247</v>
      </c>
      <c r="I47" s="31">
        <v>2389.5</v>
      </c>
      <c r="J47" s="21">
        <v>44635</v>
      </c>
      <c r="K47" s="21">
        <v>44635</v>
      </c>
      <c r="L47" s="22">
        <v>2389.5</v>
      </c>
      <c r="M47" s="52" t="s">
        <v>276</v>
      </c>
      <c r="N47" s="23" t="s">
        <v>248</v>
      </c>
    </row>
    <row r="48" spans="1:14" x14ac:dyDescent="0.2">
      <c r="A48" s="15" t="s">
        <v>249</v>
      </c>
      <c r="B48" s="25">
        <v>44628</v>
      </c>
      <c r="C48" s="15" t="s">
        <v>250</v>
      </c>
      <c r="D48" s="17" t="s">
        <v>26</v>
      </c>
      <c r="E48" s="23" t="s">
        <v>16</v>
      </c>
      <c r="F48" s="23"/>
      <c r="G48" s="23" t="s">
        <v>246</v>
      </c>
      <c r="H48" s="30" t="s">
        <v>247</v>
      </c>
      <c r="I48" s="31">
        <v>225</v>
      </c>
      <c r="J48" s="21">
        <v>44622</v>
      </c>
      <c r="K48" s="21">
        <v>44622</v>
      </c>
      <c r="L48" s="22">
        <v>225</v>
      </c>
      <c r="M48" s="52" t="s">
        <v>276</v>
      </c>
      <c r="N48" s="23" t="s">
        <v>251</v>
      </c>
    </row>
    <row r="49" spans="1:14" ht="22.5" customHeight="1" x14ac:dyDescent="0.2">
      <c r="A49" s="41" t="s">
        <v>252</v>
      </c>
      <c r="B49" s="25">
        <v>44628</v>
      </c>
      <c r="C49" s="15" t="s">
        <v>253</v>
      </c>
      <c r="D49" s="17" t="s">
        <v>15</v>
      </c>
      <c r="E49" s="23" t="s">
        <v>48</v>
      </c>
      <c r="F49" s="23" t="s">
        <v>254</v>
      </c>
      <c r="G49" s="23" t="s">
        <v>75</v>
      </c>
      <c r="H49" s="30" t="s">
        <v>76</v>
      </c>
      <c r="I49" s="31">
        <v>17400</v>
      </c>
      <c r="J49" s="21">
        <v>44628</v>
      </c>
      <c r="K49" s="21">
        <v>44633</v>
      </c>
      <c r="L49" s="22">
        <v>17400</v>
      </c>
      <c r="M49" s="52" t="s">
        <v>277</v>
      </c>
      <c r="N49" s="23" t="s">
        <v>255</v>
      </c>
    </row>
    <row r="50" spans="1:14" ht="22.5" customHeight="1" x14ac:dyDescent="0.2">
      <c r="A50" s="41" t="s">
        <v>257</v>
      </c>
      <c r="B50" s="25">
        <v>44628</v>
      </c>
      <c r="C50" s="15" t="s">
        <v>256</v>
      </c>
      <c r="D50" s="17" t="s">
        <v>15</v>
      </c>
      <c r="E50" s="23" t="s">
        <v>48</v>
      </c>
      <c r="F50" s="23" t="s">
        <v>254</v>
      </c>
      <c r="G50" s="23" t="s">
        <v>75</v>
      </c>
      <c r="H50" s="30" t="s">
        <v>76</v>
      </c>
      <c r="I50" s="31">
        <v>13440</v>
      </c>
      <c r="J50" s="21">
        <v>44628</v>
      </c>
      <c r="K50" s="21">
        <v>44633</v>
      </c>
      <c r="L50" s="22">
        <v>13440</v>
      </c>
      <c r="M50" s="52" t="s">
        <v>278</v>
      </c>
      <c r="N50" s="23" t="s">
        <v>258</v>
      </c>
    </row>
    <row r="51" spans="1:14" ht="22.5" customHeight="1" x14ac:dyDescent="0.2">
      <c r="A51" s="41" t="s">
        <v>259</v>
      </c>
      <c r="B51" s="25">
        <v>44628</v>
      </c>
      <c r="C51" s="15" t="s">
        <v>260</v>
      </c>
      <c r="D51" s="17" t="s">
        <v>15</v>
      </c>
      <c r="E51" s="23" t="s">
        <v>48</v>
      </c>
      <c r="F51" s="23" t="s">
        <v>254</v>
      </c>
      <c r="G51" s="23" t="s">
        <v>75</v>
      </c>
      <c r="H51" s="30" t="s">
        <v>76</v>
      </c>
      <c r="I51" s="31">
        <v>15720</v>
      </c>
      <c r="J51" s="21">
        <v>44628</v>
      </c>
      <c r="K51" s="21">
        <v>44633</v>
      </c>
      <c r="L51" s="22">
        <v>15720</v>
      </c>
      <c r="M51" s="52" t="s">
        <v>279</v>
      </c>
      <c r="N51" s="23" t="s">
        <v>261</v>
      </c>
    </row>
    <row r="52" spans="1:14" x14ac:dyDescent="0.2">
      <c r="A52" s="15" t="s">
        <v>267</v>
      </c>
      <c r="B52" s="25">
        <v>44631</v>
      </c>
      <c r="C52" s="17" t="s">
        <v>268</v>
      </c>
      <c r="D52" s="17" t="s">
        <v>15</v>
      </c>
      <c r="E52" s="57" t="s">
        <v>16</v>
      </c>
      <c r="F52" s="23"/>
      <c r="G52" s="23" t="s">
        <v>269</v>
      </c>
      <c r="H52" s="30" t="s">
        <v>270</v>
      </c>
      <c r="I52" s="31">
        <v>1000</v>
      </c>
      <c r="J52" s="21">
        <v>44630</v>
      </c>
      <c r="K52" s="21">
        <v>44926</v>
      </c>
      <c r="L52" s="22"/>
      <c r="M52" s="52" t="s">
        <v>327</v>
      </c>
      <c r="N52" s="23" t="s">
        <v>271</v>
      </c>
    </row>
    <row r="53" spans="1:14" ht="22.5" x14ac:dyDescent="0.2">
      <c r="A53" s="15" t="s">
        <v>272</v>
      </c>
      <c r="B53" s="25">
        <v>44631</v>
      </c>
      <c r="C53" s="17" t="s">
        <v>273</v>
      </c>
      <c r="D53" s="17" t="s">
        <v>17</v>
      </c>
      <c r="E53" s="57" t="s">
        <v>16</v>
      </c>
      <c r="F53" s="23"/>
      <c r="G53" s="23" t="s">
        <v>274</v>
      </c>
      <c r="H53" s="30" t="s">
        <v>285</v>
      </c>
      <c r="I53" s="31">
        <v>298</v>
      </c>
      <c r="J53" s="21">
        <v>44510</v>
      </c>
      <c r="K53" s="21">
        <v>44510</v>
      </c>
      <c r="L53" s="22">
        <v>298</v>
      </c>
      <c r="M53" s="52" t="s">
        <v>328</v>
      </c>
      <c r="N53" s="23" t="s">
        <v>275</v>
      </c>
    </row>
    <row r="54" spans="1:14" ht="22.5" x14ac:dyDescent="0.2">
      <c r="A54" s="15" t="s">
        <v>280</v>
      </c>
      <c r="B54" s="25">
        <v>44634</v>
      </c>
      <c r="C54" s="17" t="s">
        <v>281</v>
      </c>
      <c r="D54" s="17" t="s">
        <v>17</v>
      </c>
      <c r="E54" s="57" t="s">
        <v>16</v>
      </c>
      <c r="F54" s="23"/>
      <c r="G54" s="23" t="s">
        <v>282</v>
      </c>
      <c r="H54" s="30" t="s">
        <v>283</v>
      </c>
      <c r="I54" s="31">
        <v>1500</v>
      </c>
      <c r="J54" s="21">
        <v>44562</v>
      </c>
      <c r="K54" s="21">
        <v>44926</v>
      </c>
      <c r="L54" s="22">
        <f>375+375</f>
        <v>750</v>
      </c>
      <c r="M54" s="52" t="s">
        <v>329</v>
      </c>
      <c r="N54" s="23" t="s">
        <v>284</v>
      </c>
    </row>
    <row r="55" spans="1:14" x14ac:dyDescent="0.2">
      <c r="A55" s="15" t="s">
        <v>286</v>
      </c>
      <c r="B55" s="25">
        <v>44634</v>
      </c>
      <c r="C55" s="17" t="s">
        <v>287</v>
      </c>
      <c r="D55" s="17" t="s">
        <v>15</v>
      </c>
      <c r="E55" s="57" t="s">
        <v>16</v>
      </c>
      <c r="F55" s="23"/>
      <c r="G55" s="23" t="s">
        <v>288</v>
      </c>
      <c r="H55" s="30" t="s">
        <v>289</v>
      </c>
      <c r="I55" s="31">
        <v>380</v>
      </c>
      <c r="J55" s="21">
        <v>44562</v>
      </c>
      <c r="K55" s="21">
        <v>44681</v>
      </c>
      <c r="L55" s="22">
        <f>95+95+95+95</f>
        <v>380</v>
      </c>
      <c r="M55" s="52" t="s">
        <v>330</v>
      </c>
      <c r="N55" s="23" t="s">
        <v>290</v>
      </c>
    </row>
    <row r="56" spans="1:14" ht="22.5" x14ac:dyDescent="0.2">
      <c r="A56" s="15" t="s">
        <v>291</v>
      </c>
      <c r="B56" s="25">
        <v>44634</v>
      </c>
      <c r="C56" s="17" t="s">
        <v>292</v>
      </c>
      <c r="D56" s="17" t="s">
        <v>26</v>
      </c>
      <c r="E56" s="57" t="s">
        <v>16</v>
      </c>
      <c r="F56" s="23"/>
      <c r="G56" s="23" t="s">
        <v>293</v>
      </c>
      <c r="H56" s="30" t="s">
        <v>294</v>
      </c>
      <c r="I56" s="31">
        <v>880</v>
      </c>
      <c r="J56" s="21">
        <v>44625</v>
      </c>
      <c r="K56" s="21">
        <v>44625</v>
      </c>
      <c r="L56" s="22">
        <v>880</v>
      </c>
      <c r="M56" s="52" t="s">
        <v>331</v>
      </c>
      <c r="N56" s="23" t="s">
        <v>295</v>
      </c>
    </row>
    <row r="57" spans="1:14" ht="26.25" customHeight="1" x14ac:dyDescent="0.2">
      <c r="A57" s="15" t="s">
        <v>296</v>
      </c>
      <c r="B57" s="25">
        <v>44635</v>
      </c>
      <c r="C57" s="17" t="s">
        <v>297</v>
      </c>
      <c r="D57" s="17" t="s">
        <v>17</v>
      </c>
      <c r="E57" s="57" t="s">
        <v>16</v>
      </c>
      <c r="F57" s="23"/>
      <c r="G57" s="23" t="s">
        <v>298</v>
      </c>
      <c r="H57" s="30" t="s">
        <v>299</v>
      </c>
      <c r="I57" s="31">
        <v>5000</v>
      </c>
      <c r="J57" s="21">
        <v>44593</v>
      </c>
      <c r="K57" s="21">
        <v>45291</v>
      </c>
      <c r="L57" s="22"/>
      <c r="M57" s="52" t="s">
        <v>392</v>
      </c>
      <c r="N57" s="23" t="s">
        <v>300</v>
      </c>
    </row>
    <row r="58" spans="1:14" ht="24" customHeight="1" x14ac:dyDescent="0.2">
      <c r="A58" s="15" t="s">
        <v>301</v>
      </c>
      <c r="B58" s="25">
        <v>44635</v>
      </c>
      <c r="C58" s="17" t="s">
        <v>302</v>
      </c>
      <c r="D58" s="17" t="s">
        <v>15</v>
      </c>
      <c r="E58" s="23" t="s">
        <v>48</v>
      </c>
      <c r="F58" s="23" t="s">
        <v>303</v>
      </c>
      <c r="G58" s="23" t="s">
        <v>159</v>
      </c>
      <c r="H58" s="18" t="s">
        <v>160</v>
      </c>
      <c r="I58" s="31">
        <v>270.41000000000003</v>
      </c>
      <c r="J58" s="21">
        <v>44636</v>
      </c>
      <c r="K58" s="21">
        <v>44640</v>
      </c>
      <c r="L58" s="22"/>
      <c r="M58" s="52" t="s">
        <v>332</v>
      </c>
      <c r="N58" s="23" t="s">
        <v>304</v>
      </c>
    </row>
    <row r="59" spans="1:14" x14ac:dyDescent="0.2">
      <c r="A59" s="15" t="s">
        <v>334</v>
      </c>
      <c r="B59" s="25">
        <v>44637</v>
      </c>
      <c r="C59" s="15" t="s">
        <v>335</v>
      </c>
      <c r="D59" s="17" t="s">
        <v>17</v>
      </c>
      <c r="E59" s="23" t="s">
        <v>16</v>
      </c>
      <c r="F59" s="23"/>
      <c r="G59" s="37" t="s">
        <v>336</v>
      </c>
      <c r="H59" s="18" t="s">
        <v>337</v>
      </c>
      <c r="I59" s="31">
        <v>450</v>
      </c>
      <c r="J59" s="21">
        <v>44644</v>
      </c>
      <c r="K59" s="21">
        <v>44644</v>
      </c>
      <c r="L59" s="22">
        <v>450</v>
      </c>
      <c r="M59" s="52" t="s">
        <v>352</v>
      </c>
      <c r="N59" s="23" t="s">
        <v>338</v>
      </c>
    </row>
    <row r="60" spans="1:14" ht="22.5" x14ac:dyDescent="0.2">
      <c r="A60" s="24" t="s">
        <v>339</v>
      </c>
      <c r="B60" s="25">
        <v>44637</v>
      </c>
      <c r="C60" s="83" t="s">
        <v>342</v>
      </c>
      <c r="D60" s="17" t="s">
        <v>17</v>
      </c>
      <c r="E60" s="23" t="s">
        <v>16</v>
      </c>
      <c r="F60" s="23"/>
      <c r="G60" s="23" t="s">
        <v>340</v>
      </c>
      <c r="H60" s="30" t="s">
        <v>341</v>
      </c>
      <c r="I60" s="31">
        <v>900</v>
      </c>
      <c r="J60" s="21">
        <v>44658</v>
      </c>
      <c r="K60" s="21">
        <v>44663</v>
      </c>
      <c r="L60" s="22"/>
      <c r="M60" s="52" t="s">
        <v>358</v>
      </c>
      <c r="N60" s="23" t="s">
        <v>348</v>
      </c>
    </row>
    <row r="61" spans="1:14" s="42" customFormat="1" ht="96" customHeight="1" x14ac:dyDescent="0.2">
      <c r="A61" s="58" t="s">
        <v>420</v>
      </c>
      <c r="B61" s="29">
        <v>44638</v>
      </c>
      <c r="C61" s="41" t="s">
        <v>421</v>
      </c>
      <c r="D61" s="23" t="s">
        <v>17</v>
      </c>
      <c r="E61" s="17" t="s">
        <v>333</v>
      </c>
      <c r="F61" s="23" t="s">
        <v>422</v>
      </c>
      <c r="G61" s="23" t="s">
        <v>115</v>
      </c>
      <c r="H61" s="30" t="s">
        <v>116</v>
      </c>
      <c r="I61" s="31">
        <v>17550</v>
      </c>
      <c r="J61" s="21">
        <v>44682</v>
      </c>
      <c r="K61" s="21">
        <v>45777</v>
      </c>
      <c r="L61" s="22">
        <f>2193.75</f>
        <v>2193.75</v>
      </c>
      <c r="M61" s="33" t="s">
        <v>423</v>
      </c>
      <c r="N61" s="23" t="s">
        <v>424</v>
      </c>
    </row>
    <row r="62" spans="1:14" s="42" customFormat="1" ht="95.25" customHeight="1" x14ac:dyDescent="0.2">
      <c r="A62" s="85" t="s">
        <v>425</v>
      </c>
      <c r="B62" s="29">
        <v>44638</v>
      </c>
      <c r="C62" s="38" t="s">
        <v>426</v>
      </c>
      <c r="D62" s="23" t="s">
        <v>17</v>
      </c>
      <c r="E62" s="17" t="s">
        <v>333</v>
      </c>
      <c r="F62" s="23" t="s">
        <v>422</v>
      </c>
      <c r="G62" s="23" t="s">
        <v>115</v>
      </c>
      <c r="H62" s="30" t="s">
        <v>427</v>
      </c>
      <c r="I62" s="86">
        <v>21300</v>
      </c>
      <c r="J62" s="21">
        <v>44682</v>
      </c>
      <c r="K62" s="21">
        <v>45777</v>
      </c>
      <c r="L62" s="103">
        <f>660+2662.5</f>
        <v>3322.5</v>
      </c>
      <c r="M62" s="33" t="s">
        <v>428</v>
      </c>
      <c r="N62" s="23" t="s">
        <v>429</v>
      </c>
    </row>
    <row r="63" spans="1:14" ht="22.5" x14ac:dyDescent="0.2">
      <c r="A63" s="15" t="s">
        <v>343</v>
      </c>
      <c r="B63" s="25">
        <v>44638</v>
      </c>
      <c r="C63" s="17" t="s">
        <v>344</v>
      </c>
      <c r="D63" s="17" t="s">
        <v>15</v>
      </c>
      <c r="E63" s="23" t="s">
        <v>16</v>
      </c>
      <c r="F63" s="23"/>
      <c r="G63" s="23" t="s">
        <v>345</v>
      </c>
      <c r="H63" s="30" t="s">
        <v>346</v>
      </c>
      <c r="I63" s="31">
        <v>582.20000000000005</v>
      </c>
      <c r="J63" s="21">
        <v>44638</v>
      </c>
      <c r="K63" s="21">
        <v>44638</v>
      </c>
      <c r="L63" s="22">
        <v>582.20000000000005</v>
      </c>
      <c r="M63" s="52" t="s">
        <v>359</v>
      </c>
      <c r="N63" s="23" t="s">
        <v>347</v>
      </c>
    </row>
    <row r="64" spans="1:14" ht="26.25" customHeight="1" x14ac:dyDescent="0.25">
      <c r="A64" s="24" t="s">
        <v>349</v>
      </c>
      <c r="B64" s="25">
        <v>44638</v>
      </c>
      <c r="C64" s="17" t="s">
        <v>350</v>
      </c>
      <c r="D64" s="17" t="s">
        <v>15</v>
      </c>
      <c r="E64" s="17" t="s">
        <v>48</v>
      </c>
      <c r="F64" s="23" t="s">
        <v>159</v>
      </c>
      <c r="G64" s="23" t="s">
        <v>269</v>
      </c>
      <c r="H64" s="30" t="s">
        <v>270</v>
      </c>
      <c r="I64" s="31">
        <v>303.79000000000002</v>
      </c>
      <c r="J64" s="21">
        <v>44638</v>
      </c>
      <c r="K64" s="21">
        <v>44650</v>
      </c>
      <c r="L64" s="84">
        <v>375.99</v>
      </c>
      <c r="M64" s="52" t="s">
        <v>360</v>
      </c>
      <c r="N64" s="23" t="s">
        <v>351</v>
      </c>
    </row>
    <row r="65" spans="1:14" x14ac:dyDescent="0.2">
      <c r="A65" s="15" t="s">
        <v>353</v>
      </c>
      <c r="B65" s="25">
        <v>44638</v>
      </c>
      <c r="C65" s="17" t="s">
        <v>354</v>
      </c>
      <c r="D65" s="17" t="s">
        <v>17</v>
      </c>
      <c r="E65" s="23" t="s">
        <v>16</v>
      </c>
      <c r="F65" s="23"/>
      <c r="G65" s="23" t="s">
        <v>355</v>
      </c>
      <c r="H65" s="30" t="s">
        <v>356</v>
      </c>
      <c r="I65" s="31">
        <v>219.38</v>
      </c>
      <c r="J65" s="21">
        <v>44562</v>
      </c>
      <c r="K65" s="21">
        <v>44926</v>
      </c>
      <c r="L65" s="22">
        <v>219.38</v>
      </c>
      <c r="M65" s="52" t="s">
        <v>372</v>
      </c>
      <c r="N65" s="23" t="s">
        <v>357</v>
      </c>
    </row>
    <row r="66" spans="1:14" x14ac:dyDescent="0.2">
      <c r="A66" s="27" t="s">
        <v>361</v>
      </c>
      <c r="B66" s="32">
        <v>44641</v>
      </c>
      <c r="C66" s="35" t="s">
        <v>362</v>
      </c>
      <c r="D66" s="33" t="s">
        <v>15</v>
      </c>
      <c r="E66" s="23" t="s">
        <v>16</v>
      </c>
      <c r="F66" s="52"/>
      <c r="G66" s="52" t="s">
        <v>363</v>
      </c>
      <c r="H66" s="30" t="s">
        <v>364</v>
      </c>
      <c r="I66" s="53">
        <v>100</v>
      </c>
      <c r="J66" s="50">
        <v>44655</v>
      </c>
      <c r="K66" s="50">
        <v>44655</v>
      </c>
      <c r="L66" s="51">
        <v>100</v>
      </c>
      <c r="M66" s="52" t="s">
        <v>386</v>
      </c>
      <c r="N66" s="23" t="s">
        <v>365</v>
      </c>
    </row>
    <row r="67" spans="1:14" x14ac:dyDescent="0.2">
      <c r="A67" s="41" t="s">
        <v>366</v>
      </c>
      <c r="B67" s="29">
        <v>44638</v>
      </c>
      <c r="C67" s="23" t="s">
        <v>367</v>
      </c>
      <c r="D67" s="17" t="s">
        <v>26</v>
      </c>
      <c r="E67" s="23" t="s">
        <v>16</v>
      </c>
      <c r="F67" s="23"/>
      <c r="G67" s="23" t="s">
        <v>121</v>
      </c>
      <c r="H67" s="30" t="s">
        <v>122</v>
      </c>
      <c r="I67" s="31">
        <v>50</v>
      </c>
      <c r="J67" s="21">
        <v>44628</v>
      </c>
      <c r="K67" s="21">
        <v>44630</v>
      </c>
      <c r="L67" s="22">
        <v>50</v>
      </c>
      <c r="M67" s="52" t="s">
        <v>387</v>
      </c>
      <c r="N67" s="23" t="s">
        <v>368</v>
      </c>
    </row>
    <row r="68" spans="1:14" x14ac:dyDescent="0.2">
      <c r="A68" s="41" t="s">
        <v>369</v>
      </c>
      <c r="B68" s="29">
        <v>44638</v>
      </c>
      <c r="C68" s="23" t="s">
        <v>370</v>
      </c>
      <c r="D68" s="17" t="s">
        <v>26</v>
      </c>
      <c r="E68" s="23" t="s">
        <v>16</v>
      </c>
      <c r="F68" s="23"/>
      <c r="G68" s="23" t="s">
        <v>121</v>
      </c>
      <c r="H68" s="30" t="s">
        <v>122</v>
      </c>
      <c r="I68" s="31">
        <v>180</v>
      </c>
      <c r="J68" s="21">
        <v>44628</v>
      </c>
      <c r="K68" s="21">
        <v>44630</v>
      </c>
      <c r="L68" s="22">
        <v>180</v>
      </c>
      <c r="M68" s="52" t="s">
        <v>388</v>
      </c>
      <c r="N68" s="23" t="s">
        <v>371</v>
      </c>
    </row>
    <row r="69" spans="1:14" ht="22.5" x14ac:dyDescent="0.2">
      <c r="A69" s="41" t="s">
        <v>375</v>
      </c>
      <c r="B69" s="29">
        <v>44638</v>
      </c>
      <c r="C69" s="23" t="s">
        <v>376</v>
      </c>
      <c r="D69" s="23" t="s">
        <v>15</v>
      </c>
      <c r="E69" s="23" t="s">
        <v>48</v>
      </c>
      <c r="F69" s="23" t="s">
        <v>377</v>
      </c>
      <c r="G69" s="23" t="s">
        <v>378</v>
      </c>
      <c r="H69" s="30" t="s">
        <v>379</v>
      </c>
      <c r="I69" s="31">
        <v>890</v>
      </c>
      <c r="J69" s="29">
        <v>44651</v>
      </c>
      <c r="K69" s="29">
        <v>44652</v>
      </c>
      <c r="L69" s="84">
        <v>890</v>
      </c>
      <c r="M69" s="52" t="s">
        <v>390</v>
      </c>
      <c r="N69" s="23" t="s">
        <v>380</v>
      </c>
    </row>
    <row r="70" spans="1:14" ht="11.25" customHeight="1" x14ac:dyDescent="0.2">
      <c r="A70" s="41" t="s">
        <v>381</v>
      </c>
      <c r="B70" s="29">
        <v>44642</v>
      </c>
      <c r="C70" s="23" t="s">
        <v>382</v>
      </c>
      <c r="D70" s="23" t="s">
        <v>26</v>
      </c>
      <c r="E70" s="23" t="s">
        <v>16</v>
      </c>
      <c r="F70" s="23"/>
      <c r="G70" s="23" t="s">
        <v>383</v>
      </c>
      <c r="H70" s="30" t="s">
        <v>384</v>
      </c>
      <c r="I70" s="31">
        <v>1200</v>
      </c>
      <c r="J70" s="21">
        <v>44651</v>
      </c>
      <c r="K70" s="21">
        <v>44651</v>
      </c>
      <c r="L70" s="22"/>
      <c r="M70" s="52" t="s">
        <v>391</v>
      </c>
      <c r="N70" s="23" t="s">
        <v>385</v>
      </c>
    </row>
    <row r="71" spans="1:14" ht="22.5" x14ac:dyDescent="0.2">
      <c r="A71" s="41" t="s">
        <v>393</v>
      </c>
      <c r="B71" s="29">
        <v>44644</v>
      </c>
      <c r="C71" s="23" t="s">
        <v>394</v>
      </c>
      <c r="D71" s="23" t="s">
        <v>17</v>
      </c>
      <c r="E71" s="23" t="s">
        <v>16</v>
      </c>
      <c r="F71" s="23"/>
      <c r="G71" s="23" t="s">
        <v>395</v>
      </c>
      <c r="H71" s="30" t="s">
        <v>396</v>
      </c>
      <c r="I71" s="31">
        <v>1569.94</v>
      </c>
      <c r="J71" s="29">
        <v>44644</v>
      </c>
      <c r="K71" s="29">
        <v>44919</v>
      </c>
      <c r="L71" s="22"/>
      <c r="M71" s="52" t="s">
        <v>402</v>
      </c>
      <c r="N71" s="23" t="s">
        <v>397</v>
      </c>
    </row>
    <row r="72" spans="1:14" x14ac:dyDescent="0.2">
      <c r="A72" s="41" t="s">
        <v>403</v>
      </c>
      <c r="B72" s="29">
        <v>44649</v>
      </c>
      <c r="C72" s="23" t="s">
        <v>404</v>
      </c>
      <c r="D72" s="23" t="s">
        <v>17</v>
      </c>
      <c r="E72" s="23" t="s">
        <v>16</v>
      </c>
      <c r="F72" s="23"/>
      <c r="G72" s="23" t="s">
        <v>405</v>
      </c>
      <c r="H72" s="30" t="s">
        <v>406</v>
      </c>
      <c r="I72" s="31">
        <v>198.35</v>
      </c>
      <c r="J72" s="21">
        <v>44655</v>
      </c>
      <c r="K72" s="21">
        <v>44658</v>
      </c>
      <c r="L72" s="22">
        <v>198.35</v>
      </c>
      <c r="M72" s="52" t="s">
        <v>408</v>
      </c>
      <c r="N72" s="23" t="s">
        <v>407</v>
      </c>
    </row>
    <row r="73" spans="1:14" x14ac:dyDescent="0.2">
      <c r="A73" s="41" t="s">
        <v>430</v>
      </c>
      <c r="B73" s="29">
        <v>44652</v>
      </c>
      <c r="C73" s="41" t="s">
        <v>431</v>
      </c>
      <c r="D73" s="23" t="s">
        <v>15</v>
      </c>
      <c r="E73" s="23" t="s">
        <v>16</v>
      </c>
      <c r="F73" s="23"/>
      <c r="G73" s="23" t="s">
        <v>432</v>
      </c>
      <c r="H73" s="30" t="s">
        <v>433</v>
      </c>
      <c r="I73" s="31">
        <v>699.3</v>
      </c>
      <c r="J73" s="21">
        <v>44652</v>
      </c>
      <c r="K73" s="21">
        <v>44681</v>
      </c>
      <c r="L73" s="22">
        <v>699.3</v>
      </c>
      <c r="M73" s="52" t="s">
        <v>434</v>
      </c>
      <c r="N73" s="23" t="s">
        <v>435</v>
      </c>
    </row>
    <row r="74" spans="1:14" ht="22.5" x14ac:dyDescent="0.2">
      <c r="A74" s="41" t="s">
        <v>436</v>
      </c>
      <c r="B74" s="29">
        <v>44652</v>
      </c>
      <c r="C74" s="23" t="s">
        <v>437</v>
      </c>
      <c r="D74" s="23" t="s">
        <v>17</v>
      </c>
      <c r="E74" s="23" t="s">
        <v>16</v>
      </c>
      <c r="F74" s="23"/>
      <c r="G74" s="23" t="s">
        <v>438</v>
      </c>
      <c r="H74" s="30" t="s">
        <v>439</v>
      </c>
      <c r="I74" s="31">
        <v>5239</v>
      </c>
      <c r="J74" s="29">
        <v>44562</v>
      </c>
      <c r="K74" s="29">
        <v>44926</v>
      </c>
      <c r="L74" s="22">
        <f>476.27+476.27+476.27+476.27+476.27+476.27</f>
        <v>2857.62</v>
      </c>
      <c r="M74" s="52" t="s">
        <v>440</v>
      </c>
      <c r="N74" s="23" t="s">
        <v>441</v>
      </c>
    </row>
    <row r="75" spans="1:14" x14ac:dyDescent="0.2">
      <c r="A75" s="41" t="s">
        <v>442</v>
      </c>
      <c r="B75" s="29">
        <v>44652</v>
      </c>
      <c r="C75" s="23" t="s">
        <v>443</v>
      </c>
      <c r="D75" s="23" t="s">
        <v>15</v>
      </c>
      <c r="E75" s="23" t="s">
        <v>16</v>
      </c>
      <c r="F75" s="23"/>
      <c r="G75" s="23" t="s">
        <v>355</v>
      </c>
      <c r="H75" s="30" t="s">
        <v>356</v>
      </c>
      <c r="I75" s="31">
        <v>36.5</v>
      </c>
      <c r="J75" s="21">
        <v>44637</v>
      </c>
      <c r="K75" s="21">
        <v>44651</v>
      </c>
      <c r="L75" s="22">
        <v>36.5</v>
      </c>
      <c r="M75" s="52" t="s">
        <v>444</v>
      </c>
      <c r="N75" s="23" t="s">
        <v>445</v>
      </c>
    </row>
    <row r="76" spans="1:14" ht="11.25" customHeight="1" x14ac:dyDescent="0.25">
      <c r="A76" s="58" t="s">
        <v>446</v>
      </c>
      <c r="B76" s="29">
        <v>44655</v>
      </c>
      <c r="C76" s="23" t="s">
        <v>447</v>
      </c>
      <c r="D76" s="23" t="s">
        <v>15</v>
      </c>
      <c r="E76" s="23" t="s">
        <v>16</v>
      </c>
      <c r="F76" s="23"/>
      <c r="G76" s="23" t="s">
        <v>448</v>
      </c>
      <c r="H76" s="30" t="s">
        <v>38</v>
      </c>
      <c r="I76" s="31">
        <v>92</v>
      </c>
      <c r="J76" s="21">
        <v>44652</v>
      </c>
      <c r="K76" s="21">
        <v>44666</v>
      </c>
      <c r="L76" s="22">
        <v>92</v>
      </c>
      <c r="M76" s="52" t="s">
        <v>449</v>
      </c>
      <c r="N76" s="23" t="s">
        <v>450</v>
      </c>
    </row>
    <row r="77" spans="1:14" x14ac:dyDescent="0.2">
      <c r="A77" s="27" t="s">
        <v>451</v>
      </c>
      <c r="B77" s="29">
        <v>44659</v>
      </c>
      <c r="C77" s="15" t="s">
        <v>452</v>
      </c>
      <c r="D77" s="23" t="s">
        <v>17</v>
      </c>
      <c r="E77" s="23" t="s">
        <v>16</v>
      </c>
      <c r="F77" s="23"/>
      <c r="G77" s="23" t="s">
        <v>453</v>
      </c>
      <c r="H77" s="30" t="s">
        <v>454</v>
      </c>
      <c r="I77" s="31">
        <v>2500</v>
      </c>
      <c r="J77" s="21">
        <v>44662</v>
      </c>
      <c r="K77" s="21">
        <v>44681</v>
      </c>
      <c r="L77" s="22"/>
      <c r="M77" s="52" t="s">
        <v>455</v>
      </c>
      <c r="N77" s="23" t="s">
        <v>456</v>
      </c>
    </row>
    <row r="78" spans="1:14" ht="11.25" customHeight="1" x14ac:dyDescent="0.2">
      <c r="A78" s="27" t="s">
        <v>457</v>
      </c>
      <c r="B78" s="29">
        <v>44662</v>
      </c>
      <c r="C78" s="15" t="s">
        <v>458</v>
      </c>
      <c r="D78" s="23" t="s">
        <v>17</v>
      </c>
      <c r="E78" s="23" t="s">
        <v>16</v>
      </c>
      <c r="F78" s="23"/>
      <c r="G78" s="23" t="s">
        <v>459</v>
      </c>
      <c r="H78" s="30" t="s">
        <v>460</v>
      </c>
      <c r="I78" s="31">
        <v>2327.3000000000002</v>
      </c>
      <c r="J78" s="21">
        <v>44621</v>
      </c>
      <c r="K78" s="21">
        <v>44926</v>
      </c>
      <c r="L78" s="22"/>
      <c r="M78" s="52" t="s">
        <v>461</v>
      </c>
      <c r="N78" s="23" t="s">
        <v>462</v>
      </c>
    </row>
    <row r="79" spans="1:14" ht="24.75" customHeight="1" x14ac:dyDescent="0.25">
      <c r="A79" s="58" t="s">
        <v>463</v>
      </c>
      <c r="B79" s="29">
        <v>44662</v>
      </c>
      <c r="C79" s="23" t="s">
        <v>464</v>
      </c>
      <c r="D79" s="23" t="s">
        <v>15</v>
      </c>
      <c r="E79" s="23" t="s">
        <v>48</v>
      </c>
      <c r="F79" s="23" t="s">
        <v>465</v>
      </c>
      <c r="G79" s="23" t="s">
        <v>466</v>
      </c>
      <c r="H79" s="30" t="s">
        <v>467</v>
      </c>
      <c r="I79" s="31">
        <v>1106.1500000000001</v>
      </c>
      <c r="J79" s="21">
        <v>44659</v>
      </c>
      <c r="K79" s="21">
        <v>44664</v>
      </c>
      <c r="L79" s="22">
        <v>1106.1500000000001</v>
      </c>
      <c r="M79" s="52" t="s">
        <v>468</v>
      </c>
      <c r="N79" s="23" t="s">
        <v>469</v>
      </c>
    </row>
    <row r="80" spans="1:14" ht="33.75" x14ac:dyDescent="0.25">
      <c r="A80" s="58" t="s">
        <v>470</v>
      </c>
      <c r="B80" s="29">
        <v>44664</v>
      </c>
      <c r="C80" s="23" t="s">
        <v>471</v>
      </c>
      <c r="D80" s="23" t="s">
        <v>17</v>
      </c>
      <c r="E80" s="23" t="s">
        <v>16</v>
      </c>
      <c r="F80" s="23"/>
      <c r="G80" s="23" t="s">
        <v>363</v>
      </c>
      <c r="H80" s="30" t="s">
        <v>364</v>
      </c>
      <c r="I80" s="31">
        <v>200</v>
      </c>
      <c r="J80" s="21">
        <v>44554</v>
      </c>
      <c r="K80" s="21">
        <v>44925</v>
      </c>
      <c r="L80" s="22">
        <v>200</v>
      </c>
      <c r="M80" s="52" t="s">
        <v>472</v>
      </c>
      <c r="N80" s="23" t="s">
        <v>473</v>
      </c>
    </row>
    <row r="81" spans="1:14" x14ac:dyDescent="0.25">
      <c r="A81" s="58" t="s">
        <v>474</v>
      </c>
      <c r="B81" s="29">
        <v>44664</v>
      </c>
      <c r="C81" s="23" t="s">
        <v>475</v>
      </c>
      <c r="D81" s="23" t="s">
        <v>15</v>
      </c>
      <c r="E81" s="23" t="s">
        <v>16</v>
      </c>
      <c r="F81" s="23"/>
      <c r="G81" s="23" t="s">
        <v>75</v>
      </c>
      <c r="H81" s="30" t="s">
        <v>76</v>
      </c>
      <c r="I81" s="31">
        <v>19875</v>
      </c>
      <c r="J81" s="21">
        <v>44666</v>
      </c>
      <c r="K81" s="21">
        <v>44666</v>
      </c>
      <c r="L81" s="22">
        <v>19867.05</v>
      </c>
      <c r="M81" s="52" t="s">
        <v>476</v>
      </c>
      <c r="N81" s="23" t="s">
        <v>477</v>
      </c>
    </row>
    <row r="82" spans="1:14" ht="33.75" x14ac:dyDescent="0.25">
      <c r="A82" s="58" t="s">
        <v>478</v>
      </c>
      <c r="B82" s="29">
        <v>44665</v>
      </c>
      <c r="C82" s="23" t="s">
        <v>479</v>
      </c>
      <c r="D82" s="23" t="s">
        <v>26</v>
      </c>
      <c r="E82" s="23" t="s">
        <v>16</v>
      </c>
      <c r="F82" s="23"/>
      <c r="G82" s="23" t="s">
        <v>137</v>
      </c>
      <c r="H82" s="30" t="s">
        <v>138</v>
      </c>
      <c r="I82" s="31">
        <f>500+100</f>
        <v>600</v>
      </c>
      <c r="J82" s="21">
        <v>44670</v>
      </c>
      <c r="K82" s="21">
        <v>44705</v>
      </c>
      <c r="L82" s="84">
        <v>500</v>
      </c>
      <c r="M82" s="52" t="s">
        <v>480</v>
      </c>
      <c r="N82" s="23" t="s">
        <v>481</v>
      </c>
    </row>
    <row r="83" spans="1:14" ht="22.5" x14ac:dyDescent="0.25">
      <c r="A83" s="58" t="s">
        <v>482</v>
      </c>
      <c r="B83" s="29">
        <v>44665</v>
      </c>
      <c r="C83" s="23" t="s">
        <v>483</v>
      </c>
      <c r="D83" s="23" t="s">
        <v>15</v>
      </c>
      <c r="E83" s="23" t="s">
        <v>48</v>
      </c>
      <c r="F83" s="23" t="s">
        <v>159</v>
      </c>
      <c r="G83" s="23" t="s">
        <v>484</v>
      </c>
      <c r="H83" s="30" t="s">
        <v>485</v>
      </c>
      <c r="I83" s="31">
        <v>605</v>
      </c>
      <c r="J83" s="21">
        <v>44663</v>
      </c>
      <c r="K83" s="21">
        <v>44681</v>
      </c>
      <c r="L83" s="22"/>
      <c r="M83" s="52" t="s">
        <v>486</v>
      </c>
      <c r="N83" s="23" t="s">
        <v>487</v>
      </c>
    </row>
    <row r="84" spans="1:14" ht="176.25" customHeight="1" x14ac:dyDescent="0.2">
      <c r="A84" s="27" t="s">
        <v>488</v>
      </c>
      <c r="B84" s="29">
        <v>44666</v>
      </c>
      <c r="C84" s="23" t="s">
        <v>489</v>
      </c>
      <c r="D84" s="23" t="s">
        <v>17</v>
      </c>
      <c r="E84" s="17" t="s">
        <v>333</v>
      </c>
      <c r="F84" s="23" t="s">
        <v>490</v>
      </c>
      <c r="G84" s="88" t="s">
        <v>491</v>
      </c>
      <c r="H84" s="30" t="s">
        <v>492</v>
      </c>
      <c r="I84" s="31">
        <v>205000</v>
      </c>
      <c r="J84" s="21">
        <v>44682</v>
      </c>
      <c r="K84" s="21">
        <v>45046</v>
      </c>
      <c r="L84" s="22">
        <f>7334.73+18626.02</f>
        <v>25960.75</v>
      </c>
      <c r="M84" s="52" t="s">
        <v>493</v>
      </c>
      <c r="N84" s="23" t="s">
        <v>494</v>
      </c>
    </row>
    <row r="85" spans="1:14" x14ac:dyDescent="0.25">
      <c r="A85" s="58" t="s">
        <v>495</v>
      </c>
      <c r="B85" s="29">
        <v>44666</v>
      </c>
      <c r="C85" s="23" t="s">
        <v>496</v>
      </c>
      <c r="D85" s="23" t="s">
        <v>15</v>
      </c>
      <c r="E85" s="23" t="s">
        <v>16</v>
      </c>
      <c r="F85" s="23"/>
      <c r="G85" s="23" t="s">
        <v>115</v>
      </c>
      <c r="H85" s="30" t="s">
        <v>116</v>
      </c>
      <c r="I85" s="31">
        <v>252</v>
      </c>
      <c r="J85" s="21">
        <v>44677</v>
      </c>
      <c r="K85" s="21">
        <v>44677</v>
      </c>
      <c r="L85" s="22"/>
      <c r="M85" s="52" t="s">
        <v>497</v>
      </c>
      <c r="N85" s="23" t="s">
        <v>498</v>
      </c>
    </row>
    <row r="86" spans="1:14" ht="56.25" x14ac:dyDescent="0.25">
      <c r="A86" s="58" t="s">
        <v>499</v>
      </c>
      <c r="B86" s="29">
        <v>44666</v>
      </c>
      <c r="C86" s="23" t="s">
        <v>500</v>
      </c>
      <c r="D86" s="23" t="s">
        <v>17</v>
      </c>
      <c r="E86" s="23" t="s">
        <v>48</v>
      </c>
      <c r="F86" s="23" t="s">
        <v>501</v>
      </c>
      <c r="G86" s="23" t="s">
        <v>502</v>
      </c>
      <c r="H86" s="30" t="s">
        <v>503</v>
      </c>
      <c r="I86" s="31">
        <v>22000</v>
      </c>
      <c r="J86" s="21">
        <v>44642</v>
      </c>
      <c r="K86" s="21">
        <v>46173</v>
      </c>
      <c r="L86" s="22">
        <f>570.68+419</f>
        <v>989.68</v>
      </c>
      <c r="M86" s="52" t="s">
        <v>504</v>
      </c>
      <c r="N86" s="23" t="s">
        <v>505</v>
      </c>
    </row>
    <row r="87" spans="1:14" x14ac:dyDescent="0.25">
      <c r="A87" s="58" t="s">
        <v>506</v>
      </c>
      <c r="B87" s="29">
        <v>44670</v>
      </c>
      <c r="C87" s="23" t="s">
        <v>507</v>
      </c>
      <c r="D87" s="23" t="s">
        <v>15</v>
      </c>
      <c r="E87" s="23" t="s">
        <v>16</v>
      </c>
      <c r="F87" s="23"/>
      <c r="G87" s="23" t="s">
        <v>508</v>
      </c>
      <c r="H87" s="30" t="s">
        <v>509</v>
      </c>
      <c r="I87" s="31">
        <v>40</v>
      </c>
      <c r="J87" s="21">
        <v>44665</v>
      </c>
      <c r="K87" s="21">
        <v>44681</v>
      </c>
      <c r="L87" s="22"/>
      <c r="M87" s="52" t="s">
        <v>510</v>
      </c>
      <c r="N87" s="23" t="s">
        <v>511</v>
      </c>
    </row>
    <row r="88" spans="1:14" ht="27" customHeight="1" x14ac:dyDescent="0.25">
      <c r="A88" s="58" t="s">
        <v>512</v>
      </c>
      <c r="B88" s="29">
        <v>44670</v>
      </c>
      <c r="C88" s="23" t="s">
        <v>513</v>
      </c>
      <c r="D88" s="23" t="s">
        <v>17</v>
      </c>
      <c r="E88" s="23" t="s">
        <v>16</v>
      </c>
      <c r="F88" s="23"/>
      <c r="G88" s="23" t="s">
        <v>514</v>
      </c>
      <c r="H88" s="30" t="s">
        <v>515</v>
      </c>
      <c r="I88" s="31">
        <v>5200</v>
      </c>
      <c r="J88" s="21">
        <v>44652</v>
      </c>
      <c r="K88" s="21">
        <v>44687</v>
      </c>
      <c r="L88" s="22">
        <f>3164.2+2137.85+225.55</f>
        <v>5527.5999999999995</v>
      </c>
      <c r="M88" s="52" t="s">
        <v>516</v>
      </c>
      <c r="N88" s="23" t="s">
        <v>517</v>
      </c>
    </row>
    <row r="89" spans="1:14" ht="33.75" x14ac:dyDescent="0.25">
      <c r="A89" s="24" t="s">
        <v>518</v>
      </c>
      <c r="B89" s="25">
        <v>44671</v>
      </c>
      <c r="C89" s="17" t="s">
        <v>519</v>
      </c>
      <c r="D89" s="17" t="s">
        <v>17</v>
      </c>
      <c r="E89" s="17" t="s">
        <v>48</v>
      </c>
      <c r="F89" s="17" t="s">
        <v>520</v>
      </c>
      <c r="G89" s="17" t="s">
        <v>340</v>
      </c>
      <c r="H89" s="18" t="s">
        <v>341</v>
      </c>
      <c r="I89" s="19">
        <v>78000</v>
      </c>
      <c r="J89" s="20">
        <v>44687</v>
      </c>
      <c r="K89" s="20">
        <v>44957</v>
      </c>
      <c r="L89" s="22">
        <f>2676.8+8419.2</f>
        <v>11096</v>
      </c>
      <c r="M89" s="52" t="s">
        <v>521</v>
      </c>
      <c r="N89" s="17" t="s">
        <v>522</v>
      </c>
    </row>
    <row r="90" spans="1:14" ht="22.5" x14ac:dyDescent="0.25">
      <c r="A90" s="58" t="s">
        <v>523</v>
      </c>
      <c r="B90" s="29">
        <v>44671</v>
      </c>
      <c r="C90" s="23" t="s">
        <v>524</v>
      </c>
      <c r="D90" s="23" t="s">
        <v>15</v>
      </c>
      <c r="E90" s="23" t="s">
        <v>48</v>
      </c>
      <c r="F90" s="23" t="s">
        <v>525</v>
      </c>
      <c r="G90" s="23" t="s">
        <v>22</v>
      </c>
      <c r="H90" s="30" t="s">
        <v>18</v>
      </c>
      <c r="I90" s="31">
        <v>4687</v>
      </c>
      <c r="J90" s="21">
        <v>44670</v>
      </c>
      <c r="K90" s="21">
        <v>44670</v>
      </c>
      <c r="L90" s="22">
        <v>4687</v>
      </c>
      <c r="M90" s="52" t="s">
        <v>526</v>
      </c>
      <c r="N90" s="23" t="s">
        <v>527</v>
      </c>
    </row>
    <row r="91" spans="1:14" x14ac:dyDescent="0.25">
      <c r="A91" s="58" t="s">
        <v>528</v>
      </c>
      <c r="B91" s="29">
        <v>44672</v>
      </c>
      <c r="C91" s="23" t="s">
        <v>529</v>
      </c>
      <c r="D91" s="23" t="s">
        <v>15</v>
      </c>
      <c r="E91" s="23" t="s">
        <v>16</v>
      </c>
      <c r="F91" s="23"/>
      <c r="G91" s="23" t="s">
        <v>508</v>
      </c>
      <c r="H91" s="30" t="s">
        <v>509</v>
      </c>
      <c r="I91" s="31">
        <v>490</v>
      </c>
      <c r="J91" s="21">
        <v>44671</v>
      </c>
      <c r="K91" s="21">
        <v>44696</v>
      </c>
      <c r="L91" s="22"/>
      <c r="M91" s="52" t="s">
        <v>530</v>
      </c>
      <c r="N91" s="23" t="s">
        <v>531</v>
      </c>
    </row>
    <row r="92" spans="1:14" ht="24" customHeight="1" x14ac:dyDescent="0.25">
      <c r="A92" s="58" t="s">
        <v>532</v>
      </c>
      <c r="B92" s="29">
        <v>44672</v>
      </c>
      <c r="C92" s="23" t="s">
        <v>533</v>
      </c>
      <c r="D92" s="23" t="s">
        <v>15</v>
      </c>
      <c r="E92" s="23" t="s">
        <v>16</v>
      </c>
      <c r="F92" s="23"/>
      <c r="G92" s="23" t="s">
        <v>115</v>
      </c>
      <c r="H92" s="30" t="s">
        <v>116</v>
      </c>
      <c r="I92" s="31">
        <v>122.5</v>
      </c>
      <c r="J92" s="21">
        <v>44671</v>
      </c>
      <c r="K92" s="21">
        <v>44696</v>
      </c>
      <c r="L92" s="22"/>
      <c r="M92" s="52" t="s">
        <v>534</v>
      </c>
      <c r="N92" s="23" t="s">
        <v>535</v>
      </c>
    </row>
    <row r="93" spans="1:14" ht="22.5" x14ac:dyDescent="0.25">
      <c r="A93" s="58" t="s">
        <v>536</v>
      </c>
      <c r="B93" s="29">
        <v>44673</v>
      </c>
      <c r="C93" s="17" t="s">
        <v>537</v>
      </c>
      <c r="D93" s="23" t="s">
        <v>26</v>
      </c>
      <c r="E93" s="23" t="s">
        <v>48</v>
      </c>
      <c r="F93" s="23" t="s">
        <v>538</v>
      </c>
      <c r="G93" s="23" t="s">
        <v>539</v>
      </c>
      <c r="H93" s="30" t="s">
        <v>540</v>
      </c>
      <c r="I93" s="31">
        <v>2200</v>
      </c>
      <c r="J93" s="21">
        <v>44648</v>
      </c>
      <c r="K93" s="21">
        <v>44651</v>
      </c>
      <c r="L93" s="22">
        <v>2200</v>
      </c>
      <c r="M93" s="52" t="s">
        <v>541</v>
      </c>
      <c r="N93" s="23" t="s">
        <v>542</v>
      </c>
    </row>
    <row r="94" spans="1:14" ht="22.5" x14ac:dyDescent="0.25">
      <c r="A94" s="58" t="s">
        <v>543</v>
      </c>
      <c r="B94" s="29">
        <v>44677</v>
      </c>
      <c r="C94" s="17" t="s">
        <v>544</v>
      </c>
      <c r="D94" s="23" t="s">
        <v>17</v>
      </c>
      <c r="E94" s="23" t="s">
        <v>48</v>
      </c>
      <c r="F94" s="23" t="s">
        <v>545</v>
      </c>
      <c r="G94" s="23" t="s">
        <v>546</v>
      </c>
      <c r="H94" s="30" t="s">
        <v>547</v>
      </c>
      <c r="I94" s="31">
        <v>700</v>
      </c>
      <c r="J94" s="21">
        <v>44678</v>
      </c>
      <c r="K94" s="21">
        <v>44834</v>
      </c>
      <c r="L94" s="22">
        <v>700</v>
      </c>
      <c r="M94" s="52" t="s">
        <v>548</v>
      </c>
      <c r="N94" s="23" t="s">
        <v>549</v>
      </c>
    </row>
    <row r="95" spans="1:14" ht="22.5" x14ac:dyDescent="0.25">
      <c r="A95" s="58" t="s">
        <v>550</v>
      </c>
      <c r="B95" s="29">
        <v>44678</v>
      </c>
      <c r="C95" s="23" t="s">
        <v>551</v>
      </c>
      <c r="D95" s="23" t="s">
        <v>17</v>
      </c>
      <c r="E95" s="23" t="s">
        <v>48</v>
      </c>
      <c r="F95" s="23" t="s">
        <v>552</v>
      </c>
      <c r="G95" s="23" t="s">
        <v>553</v>
      </c>
      <c r="H95" s="30" t="s">
        <v>554</v>
      </c>
      <c r="I95" s="31">
        <v>1010</v>
      </c>
      <c r="J95" s="21">
        <v>44683</v>
      </c>
      <c r="K95" s="21">
        <v>44687</v>
      </c>
      <c r="L95" s="22">
        <v>963</v>
      </c>
      <c r="M95" s="52" t="s">
        <v>555</v>
      </c>
      <c r="N95" s="23" t="s">
        <v>556</v>
      </c>
    </row>
    <row r="96" spans="1:14" x14ac:dyDescent="0.25">
      <c r="A96" s="58" t="s">
        <v>557</v>
      </c>
      <c r="B96" s="29">
        <v>44678</v>
      </c>
      <c r="C96" s="23" t="s">
        <v>558</v>
      </c>
      <c r="D96" s="23" t="s">
        <v>15</v>
      </c>
      <c r="E96" s="23" t="s">
        <v>16</v>
      </c>
      <c r="F96" s="23"/>
      <c r="G96" s="23" t="s">
        <v>115</v>
      </c>
      <c r="H96" s="30" t="s">
        <v>116</v>
      </c>
      <c r="I96" s="31">
        <v>198.8</v>
      </c>
      <c r="J96" s="21">
        <v>44677</v>
      </c>
      <c r="K96" s="21">
        <v>44691</v>
      </c>
      <c r="L96" s="22"/>
      <c r="M96" s="52" t="s">
        <v>559</v>
      </c>
      <c r="N96" s="23" t="s">
        <v>560</v>
      </c>
    </row>
    <row r="97" spans="1:14" x14ac:dyDescent="0.25">
      <c r="A97" s="58" t="s">
        <v>561</v>
      </c>
      <c r="B97" s="29">
        <v>44678</v>
      </c>
      <c r="C97" s="23" t="s">
        <v>562</v>
      </c>
      <c r="D97" s="23" t="s">
        <v>17</v>
      </c>
      <c r="E97" s="23" t="s">
        <v>16</v>
      </c>
      <c r="F97" s="23"/>
      <c r="G97" s="23" t="s">
        <v>563</v>
      </c>
      <c r="H97" s="30" t="s">
        <v>564</v>
      </c>
      <c r="I97" s="31">
        <v>240</v>
      </c>
      <c r="J97" s="21">
        <v>44562</v>
      </c>
      <c r="K97" s="21">
        <v>44926</v>
      </c>
      <c r="L97" s="22"/>
      <c r="M97" s="52" t="s">
        <v>565</v>
      </c>
      <c r="N97" s="23" t="s">
        <v>566</v>
      </c>
    </row>
    <row r="98" spans="1:14" x14ac:dyDescent="0.25">
      <c r="A98" s="58" t="s">
        <v>567</v>
      </c>
      <c r="B98" s="29">
        <v>44678</v>
      </c>
      <c r="C98" s="23" t="s">
        <v>568</v>
      </c>
      <c r="D98" s="23" t="s">
        <v>17</v>
      </c>
      <c r="E98" s="23" t="s">
        <v>16</v>
      </c>
      <c r="F98" s="23"/>
      <c r="G98" s="23" t="s">
        <v>340</v>
      </c>
      <c r="H98" s="18" t="s">
        <v>341</v>
      </c>
      <c r="I98" s="31">
        <v>11653</v>
      </c>
      <c r="J98" s="21">
        <v>44562</v>
      </c>
      <c r="K98" s="21">
        <v>44926</v>
      </c>
      <c r="L98" s="22">
        <f>11033</f>
        <v>11033</v>
      </c>
      <c r="M98" s="52" t="s">
        <v>569</v>
      </c>
      <c r="N98" s="23" t="s">
        <v>570</v>
      </c>
    </row>
    <row r="99" spans="1:14" x14ac:dyDescent="0.25">
      <c r="A99" s="58" t="s">
        <v>571</v>
      </c>
      <c r="B99" s="29">
        <v>44678</v>
      </c>
      <c r="C99" s="23" t="s">
        <v>572</v>
      </c>
      <c r="D99" s="23" t="s">
        <v>15</v>
      </c>
      <c r="E99" s="23" t="s">
        <v>16</v>
      </c>
      <c r="F99" s="23"/>
      <c r="G99" s="23" t="s">
        <v>573</v>
      </c>
      <c r="H99" s="18" t="s">
        <v>574</v>
      </c>
      <c r="I99" s="31">
        <v>262.60000000000002</v>
      </c>
      <c r="J99" s="21">
        <v>44697</v>
      </c>
      <c r="K99" s="21">
        <v>44697</v>
      </c>
      <c r="L99" s="22">
        <v>262.60000000000002</v>
      </c>
      <c r="M99" s="52" t="s">
        <v>575</v>
      </c>
      <c r="N99" s="23" t="s">
        <v>576</v>
      </c>
    </row>
    <row r="100" spans="1:14" x14ac:dyDescent="0.25">
      <c r="A100" s="58" t="s">
        <v>577</v>
      </c>
      <c r="B100" s="29">
        <v>44679</v>
      </c>
      <c r="C100" s="23" t="s">
        <v>578</v>
      </c>
      <c r="D100" s="23" t="s">
        <v>17</v>
      </c>
      <c r="E100" s="23" t="s">
        <v>16</v>
      </c>
      <c r="F100" s="23"/>
      <c r="G100" s="23" t="s">
        <v>579</v>
      </c>
      <c r="H100" s="18" t="s">
        <v>580</v>
      </c>
      <c r="I100" s="31">
        <v>2991.85</v>
      </c>
      <c r="J100" s="21">
        <v>44683</v>
      </c>
      <c r="K100" s="21">
        <v>44712</v>
      </c>
      <c r="L100" s="22">
        <f>264.98+2142.24</f>
        <v>2407.2199999999998</v>
      </c>
      <c r="M100" s="52" t="s">
        <v>581</v>
      </c>
      <c r="N100" s="23" t="s">
        <v>582</v>
      </c>
    </row>
    <row r="101" spans="1:14" x14ac:dyDescent="0.25">
      <c r="A101" s="58" t="s">
        <v>583</v>
      </c>
      <c r="B101" s="29">
        <v>44680</v>
      </c>
      <c r="C101" s="23" t="s">
        <v>584</v>
      </c>
      <c r="D101" s="23" t="s">
        <v>15</v>
      </c>
      <c r="E101" s="23" t="s">
        <v>16</v>
      </c>
      <c r="F101" s="23"/>
      <c r="G101" s="23" t="s">
        <v>585</v>
      </c>
      <c r="H101" s="18" t="s">
        <v>586</v>
      </c>
      <c r="I101" s="31">
        <v>234.46</v>
      </c>
      <c r="J101" s="21">
        <v>44677</v>
      </c>
      <c r="K101" s="21">
        <v>44696</v>
      </c>
      <c r="L101" s="22">
        <v>234.46</v>
      </c>
      <c r="M101" s="52" t="s">
        <v>587</v>
      </c>
      <c r="N101" s="23" t="s">
        <v>588</v>
      </c>
    </row>
    <row r="102" spans="1:14" x14ac:dyDescent="0.25">
      <c r="A102" s="58" t="s">
        <v>589</v>
      </c>
      <c r="B102" s="29">
        <v>44680</v>
      </c>
      <c r="C102" s="23" t="s">
        <v>590</v>
      </c>
      <c r="D102" s="23" t="s">
        <v>15</v>
      </c>
      <c r="E102" s="23" t="s">
        <v>16</v>
      </c>
      <c r="F102" s="23"/>
      <c r="G102" s="23" t="s">
        <v>585</v>
      </c>
      <c r="H102" s="18" t="s">
        <v>586</v>
      </c>
      <c r="I102" s="31">
        <v>272.16000000000003</v>
      </c>
      <c r="J102" s="21">
        <v>44677</v>
      </c>
      <c r="K102" s="21">
        <v>44696</v>
      </c>
      <c r="L102" s="31">
        <v>272.16000000000003</v>
      </c>
      <c r="M102" s="52" t="s">
        <v>591</v>
      </c>
      <c r="N102" s="23" t="s">
        <v>592</v>
      </c>
    </row>
    <row r="103" spans="1:14" ht="118.5" customHeight="1" x14ac:dyDescent="0.2">
      <c r="A103" s="15" t="s">
        <v>593</v>
      </c>
      <c r="B103" s="29">
        <v>44680</v>
      </c>
      <c r="C103" s="23" t="s">
        <v>594</v>
      </c>
      <c r="D103" s="23" t="s">
        <v>17</v>
      </c>
      <c r="E103" s="17" t="s">
        <v>333</v>
      </c>
      <c r="F103" s="89" t="s">
        <v>595</v>
      </c>
      <c r="G103" s="37" t="s">
        <v>596</v>
      </c>
      <c r="H103" s="30" t="s">
        <v>597</v>
      </c>
      <c r="I103" s="31">
        <v>20480</v>
      </c>
      <c r="J103" s="21">
        <v>44713</v>
      </c>
      <c r="K103" s="21">
        <v>45808</v>
      </c>
      <c r="L103" s="22"/>
      <c r="M103" s="52" t="s">
        <v>598</v>
      </c>
      <c r="N103" s="23" t="s">
        <v>599</v>
      </c>
    </row>
    <row r="104" spans="1:14" ht="73.5" customHeight="1" x14ac:dyDescent="0.2">
      <c r="A104" s="15" t="s">
        <v>600</v>
      </c>
      <c r="B104" s="29">
        <v>44683</v>
      </c>
      <c r="C104" s="15" t="s">
        <v>601</v>
      </c>
      <c r="D104" s="23" t="s">
        <v>17</v>
      </c>
      <c r="E104" s="17" t="s">
        <v>333</v>
      </c>
      <c r="F104" s="23" t="s">
        <v>602</v>
      </c>
      <c r="G104" s="23" t="s">
        <v>603</v>
      </c>
      <c r="H104" s="30" t="s">
        <v>604</v>
      </c>
      <c r="I104" s="31">
        <v>10890</v>
      </c>
      <c r="J104" s="21">
        <v>44713</v>
      </c>
      <c r="K104" s="21">
        <v>45657</v>
      </c>
      <c r="L104" s="22"/>
      <c r="M104" s="33" t="s">
        <v>605</v>
      </c>
      <c r="N104" s="23" t="s">
        <v>606</v>
      </c>
    </row>
    <row r="105" spans="1:14" ht="33.75" x14ac:dyDescent="0.25">
      <c r="A105" s="59" t="s">
        <v>607</v>
      </c>
      <c r="B105" s="90">
        <v>44684</v>
      </c>
      <c r="C105" s="17" t="s">
        <v>608</v>
      </c>
      <c r="D105" s="91" t="s">
        <v>26</v>
      </c>
      <c r="E105" s="23" t="s">
        <v>48</v>
      </c>
      <c r="F105" s="23" t="s">
        <v>609</v>
      </c>
      <c r="G105" s="37" t="s">
        <v>383</v>
      </c>
      <c r="H105" s="30" t="s">
        <v>384</v>
      </c>
      <c r="I105" s="31">
        <v>8340</v>
      </c>
      <c r="J105" s="21">
        <v>44704</v>
      </c>
      <c r="K105" s="21">
        <v>44708</v>
      </c>
      <c r="L105" s="22"/>
      <c r="M105" s="52" t="s">
        <v>610</v>
      </c>
      <c r="N105" s="23" t="s">
        <v>611</v>
      </c>
    </row>
    <row r="106" spans="1:14" ht="12.75" x14ac:dyDescent="0.25">
      <c r="A106" s="58" t="s">
        <v>612</v>
      </c>
      <c r="B106" s="90">
        <v>44684</v>
      </c>
      <c r="C106" s="23" t="s">
        <v>613</v>
      </c>
      <c r="D106" s="23" t="s">
        <v>15</v>
      </c>
      <c r="E106" s="23" t="s">
        <v>16</v>
      </c>
      <c r="F106" s="23"/>
      <c r="G106" s="23" t="s">
        <v>614</v>
      </c>
      <c r="H106" s="30" t="s">
        <v>615</v>
      </c>
      <c r="I106" s="31">
        <v>49</v>
      </c>
      <c r="J106" s="21">
        <v>44684</v>
      </c>
      <c r="K106" s="21">
        <v>44684</v>
      </c>
      <c r="L106" s="84">
        <v>40.159999999999997</v>
      </c>
      <c r="M106" s="52" t="s">
        <v>616</v>
      </c>
      <c r="N106" s="23" t="s">
        <v>617</v>
      </c>
    </row>
    <row r="107" spans="1:14" ht="22.5" x14ac:dyDescent="0.25">
      <c r="A107" s="60" t="s">
        <v>618</v>
      </c>
      <c r="B107" s="90">
        <v>44684</v>
      </c>
      <c r="C107" s="17" t="s">
        <v>619</v>
      </c>
      <c r="D107" s="23" t="s">
        <v>15</v>
      </c>
      <c r="E107" s="23" t="s">
        <v>16</v>
      </c>
      <c r="F107" s="23"/>
      <c r="G107" s="23" t="s">
        <v>345</v>
      </c>
      <c r="H107" s="30" t="s">
        <v>346</v>
      </c>
      <c r="I107" s="31">
        <v>113.31</v>
      </c>
      <c r="J107" s="21">
        <v>44684</v>
      </c>
      <c r="K107" s="21">
        <v>44696</v>
      </c>
      <c r="L107" s="84">
        <v>113.31</v>
      </c>
      <c r="M107" s="52" t="s">
        <v>620</v>
      </c>
      <c r="N107" s="23" t="s">
        <v>621</v>
      </c>
    </row>
    <row r="108" spans="1:14" x14ac:dyDescent="0.2">
      <c r="A108" s="41" t="s">
        <v>622</v>
      </c>
      <c r="B108" s="90">
        <v>44686</v>
      </c>
      <c r="C108" s="17" t="s">
        <v>623</v>
      </c>
      <c r="D108" s="23" t="s">
        <v>17</v>
      </c>
      <c r="E108" s="23" t="s">
        <v>16</v>
      </c>
      <c r="F108" s="23"/>
      <c r="G108" s="23" t="s">
        <v>624</v>
      </c>
      <c r="H108" s="30" t="s">
        <v>625</v>
      </c>
      <c r="I108" s="31">
        <v>2400</v>
      </c>
      <c r="J108" s="21">
        <v>44631</v>
      </c>
      <c r="K108" s="21">
        <v>44652</v>
      </c>
      <c r="L108" s="22">
        <v>2400</v>
      </c>
      <c r="M108" s="52" t="s">
        <v>626</v>
      </c>
      <c r="N108" s="23" t="s">
        <v>627</v>
      </c>
    </row>
    <row r="109" spans="1:14" x14ac:dyDescent="0.2">
      <c r="A109" s="41" t="s">
        <v>628</v>
      </c>
      <c r="B109" s="90">
        <v>44686</v>
      </c>
      <c r="C109" s="23" t="s">
        <v>629</v>
      </c>
      <c r="D109" s="23" t="s">
        <v>15</v>
      </c>
      <c r="E109" s="23" t="s">
        <v>16</v>
      </c>
      <c r="F109" s="23"/>
      <c r="G109" s="17" t="s">
        <v>159</v>
      </c>
      <c r="H109" s="18" t="s">
        <v>160</v>
      </c>
      <c r="I109" s="31">
        <v>103.93</v>
      </c>
      <c r="J109" s="21">
        <v>44686</v>
      </c>
      <c r="K109" s="21">
        <v>44691</v>
      </c>
      <c r="L109" s="22"/>
      <c r="M109" s="52" t="s">
        <v>630</v>
      </c>
      <c r="N109" s="23" t="s">
        <v>631</v>
      </c>
    </row>
    <row r="110" spans="1:14" ht="10.5" customHeight="1" x14ac:dyDescent="0.2">
      <c r="A110" s="41" t="s">
        <v>632</v>
      </c>
      <c r="B110" s="29">
        <v>44687</v>
      </c>
      <c r="C110" s="23" t="s">
        <v>633</v>
      </c>
      <c r="D110" s="23" t="s">
        <v>15</v>
      </c>
      <c r="E110" s="23" t="s">
        <v>16</v>
      </c>
      <c r="F110" s="23"/>
      <c r="G110" s="23" t="s">
        <v>634</v>
      </c>
      <c r="H110" s="18" t="s">
        <v>635</v>
      </c>
      <c r="I110" s="31">
        <v>421.62</v>
      </c>
      <c r="J110" s="21">
        <v>44707</v>
      </c>
      <c r="K110" s="21">
        <v>44707</v>
      </c>
      <c r="L110" s="22">
        <v>421.62</v>
      </c>
      <c r="M110" s="52" t="s">
        <v>636</v>
      </c>
      <c r="N110" s="23" t="s">
        <v>637</v>
      </c>
    </row>
    <row r="111" spans="1:14" ht="22.5" x14ac:dyDescent="0.2">
      <c r="A111" s="41" t="s">
        <v>638</v>
      </c>
      <c r="B111" s="29">
        <v>44690</v>
      </c>
      <c r="C111" s="17" t="s">
        <v>639</v>
      </c>
      <c r="D111" s="23" t="s">
        <v>15</v>
      </c>
      <c r="E111" s="23" t="s">
        <v>16</v>
      </c>
      <c r="F111" s="23"/>
      <c r="G111" s="23" t="s">
        <v>186</v>
      </c>
      <c r="H111" s="54" t="s">
        <v>197</v>
      </c>
      <c r="I111" s="31">
        <v>79.92</v>
      </c>
      <c r="J111" s="21">
        <v>44683</v>
      </c>
      <c r="K111" s="21">
        <v>44683</v>
      </c>
      <c r="L111" s="84">
        <v>79.92</v>
      </c>
      <c r="M111" s="52" t="s">
        <v>640</v>
      </c>
      <c r="N111" s="23" t="s">
        <v>641</v>
      </c>
    </row>
    <row r="112" spans="1:14" ht="12.75" x14ac:dyDescent="0.2">
      <c r="A112" s="41" t="s">
        <v>642</v>
      </c>
      <c r="B112" s="29">
        <v>44690</v>
      </c>
      <c r="C112" s="17" t="s">
        <v>643</v>
      </c>
      <c r="D112" s="23" t="s">
        <v>15</v>
      </c>
      <c r="E112" s="23" t="s">
        <v>16</v>
      </c>
      <c r="F112" s="23"/>
      <c r="G112" s="23" t="s">
        <v>644</v>
      </c>
      <c r="H112" s="54" t="s">
        <v>645</v>
      </c>
      <c r="I112" s="31">
        <v>45.41</v>
      </c>
      <c r="J112" s="21">
        <v>44697</v>
      </c>
      <c r="K112" s="21">
        <v>44697</v>
      </c>
      <c r="L112" s="84">
        <v>45.41</v>
      </c>
      <c r="M112" s="52" t="s">
        <v>646</v>
      </c>
      <c r="N112" s="23" t="s">
        <v>647</v>
      </c>
    </row>
    <row r="113" spans="1:14" ht="28.5" customHeight="1" x14ac:dyDescent="0.2">
      <c r="A113" s="58" t="s">
        <v>648</v>
      </c>
      <c r="B113" s="29">
        <v>44691</v>
      </c>
      <c r="C113" s="23" t="s">
        <v>649</v>
      </c>
      <c r="D113" s="23" t="s">
        <v>17</v>
      </c>
      <c r="E113" s="23" t="s">
        <v>16</v>
      </c>
      <c r="F113" s="23"/>
      <c r="G113" s="23" t="s">
        <v>650</v>
      </c>
      <c r="H113" s="54" t="s">
        <v>651</v>
      </c>
      <c r="I113" s="31">
        <v>1000</v>
      </c>
      <c r="J113" s="21">
        <v>44670</v>
      </c>
      <c r="K113" s="21">
        <v>44671</v>
      </c>
      <c r="L113" s="22"/>
      <c r="M113" s="52" t="s">
        <v>652</v>
      </c>
      <c r="N113" s="23" t="s">
        <v>653</v>
      </c>
    </row>
    <row r="114" spans="1:14" ht="22.5" x14ac:dyDescent="0.25">
      <c r="A114" s="58" t="s">
        <v>654</v>
      </c>
      <c r="B114" s="29">
        <v>44692</v>
      </c>
      <c r="C114" s="23" t="s">
        <v>655</v>
      </c>
      <c r="D114" s="23" t="s">
        <v>15</v>
      </c>
      <c r="E114" s="23" t="s">
        <v>16</v>
      </c>
      <c r="F114" s="23"/>
      <c r="G114" s="23" t="s">
        <v>115</v>
      </c>
      <c r="H114" s="30" t="s">
        <v>116</v>
      </c>
      <c r="I114" s="31">
        <v>470</v>
      </c>
      <c r="J114" s="21">
        <v>44690</v>
      </c>
      <c r="K114" s="21">
        <v>44757</v>
      </c>
      <c r="L114" s="22"/>
      <c r="M114" s="52" t="s">
        <v>656</v>
      </c>
      <c r="N114" s="23" t="s">
        <v>657</v>
      </c>
    </row>
    <row r="115" spans="1:14" x14ac:dyDescent="0.25">
      <c r="A115" s="58" t="s">
        <v>658</v>
      </c>
      <c r="B115" s="29">
        <v>44692</v>
      </c>
      <c r="C115" s="23" t="s">
        <v>659</v>
      </c>
      <c r="D115" s="23" t="s">
        <v>15</v>
      </c>
      <c r="E115" s="23" t="s">
        <v>16</v>
      </c>
      <c r="F115" s="23"/>
      <c r="G115" s="23" t="s">
        <v>345</v>
      </c>
      <c r="H115" s="30" t="s">
        <v>346</v>
      </c>
      <c r="I115" s="31">
        <v>1000</v>
      </c>
      <c r="J115" s="21">
        <v>44691</v>
      </c>
      <c r="K115" s="21">
        <v>44926</v>
      </c>
      <c r="L115" s="22">
        <f>103.73+335.1</f>
        <v>438.83000000000004</v>
      </c>
      <c r="M115" s="52" t="s">
        <v>660</v>
      </c>
      <c r="N115" s="23" t="s">
        <v>661</v>
      </c>
    </row>
    <row r="116" spans="1:14" ht="22.5" x14ac:dyDescent="0.25">
      <c r="A116" s="58" t="s">
        <v>662</v>
      </c>
      <c r="B116" s="29">
        <v>44692</v>
      </c>
      <c r="C116" s="23" t="s">
        <v>663</v>
      </c>
      <c r="D116" s="23" t="s">
        <v>17</v>
      </c>
      <c r="E116" s="23" t="s">
        <v>16</v>
      </c>
      <c r="F116" s="23"/>
      <c r="G116" s="23" t="s">
        <v>664</v>
      </c>
      <c r="H116" s="30" t="s">
        <v>665</v>
      </c>
      <c r="I116" s="31">
        <v>1826.01</v>
      </c>
      <c r="J116" s="21">
        <v>44682</v>
      </c>
      <c r="K116" s="21">
        <v>44864</v>
      </c>
      <c r="L116" s="22"/>
      <c r="M116" s="52" t="s">
        <v>666</v>
      </c>
      <c r="N116" s="23" t="s">
        <v>667</v>
      </c>
    </row>
    <row r="117" spans="1:14" x14ac:dyDescent="0.25">
      <c r="A117" s="58" t="s">
        <v>668</v>
      </c>
      <c r="B117" s="29">
        <v>44693</v>
      </c>
      <c r="C117" s="23" t="s">
        <v>669</v>
      </c>
      <c r="D117" s="23" t="s">
        <v>15</v>
      </c>
      <c r="E117" s="23" t="s">
        <v>16</v>
      </c>
      <c r="F117" s="23"/>
      <c r="G117" s="23" t="s">
        <v>670</v>
      </c>
      <c r="H117" s="30" t="s">
        <v>671</v>
      </c>
      <c r="I117" s="31">
        <v>215</v>
      </c>
      <c r="J117" s="21">
        <v>44692</v>
      </c>
      <c r="K117" s="21">
        <v>44712</v>
      </c>
      <c r="L117" s="22">
        <v>176.23</v>
      </c>
      <c r="M117" s="52" t="s">
        <v>672</v>
      </c>
      <c r="N117" s="23" t="s">
        <v>673</v>
      </c>
    </row>
    <row r="118" spans="1:14" ht="22.5" x14ac:dyDescent="0.25">
      <c r="A118" s="58" t="s">
        <v>674</v>
      </c>
      <c r="B118" s="29">
        <v>44693</v>
      </c>
      <c r="C118" s="23" t="s">
        <v>675</v>
      </c>
      <c r="D118" s="23" t="s">
        <v>26</v>
      </c>
      <c r="E118" s="23" t="s">
        <v>48</v>
      </c>
      <c r="F118" s="23" t="s">
        <v>538</v>
      </c>
      <c r="G118" s="23" t="s">
        <v>539</v>
      </c>
      <c r="H118" s="30" t="s">
        <v>540</v>
      </c>
      <c r="I118" s="31">
        <v>250</v>
      </c>
      <c r="J118" s="21">
        <v>44699</v>
      </c>
      <c r="K118" s="21">
        <v>44699</v>
      </c>
      <c r="L118" s="22">
        <v>250</v>
      </c>
      <c r="M118" s="52" t="s">
        <v>676</v>
      </c>
      <c r="N118" s="23" t="s">
        <v>677</v>
      </c>
    </row>
    <row r="119" spans="1:14" x14ac:dyDescent="0.2">
      <c r="A119" s="41" t="s">
        <v>678</v>
      </c>
      <c r="B119" s="29">
        <v>44693</v>
      </c>
      <c r="C119" s="23" t="s">
        <v>679</v>
      </c>
      <c r="D119" s="23" t="s">
        <v>17</v>
      </c>
      <c r="E119" s="23" t="s">
        <v>16</v>
      </c>
      <c r="F119" s="23"/>
      <c r="G119" s="23" t="s">
        <v>680</v>
      </c>
      <c r="H119" s="30" t="s">
        <v>681</v>
      </c>
      <c r="I119" s="31">
        <v>40</v>
      </c>
      <c r="J119" s="21">
        <v>44712</v>
      </c>
      <c r="K119" s="21">
        <v>44819</v>
      </c>
      <c r="L119" s="22"/>
      <c r="M119" s="52" t="s">
        <v>682</v>
      </c>
      <c r="N119" s="23" t="s">
        <v>683</v>
      </c>
    </row>
    <row r="120" spans="1:14" x14ac:dyDescent="0.2">
      <c r="A120" s="41" t="s">
        <v>684</v>
      </c>
      <c r="B120" s="29">
        <v>44693</v>
      </c>
      <c r="C120" s="23" t="s">
        <v>685</v>
      </c>
      <c r="D120" s="23" t="s">
        <v>17</v>
      </c>
      <c r="E120" s="23" t="s">
        <v>16</v>
      </c>
      <c r="F120" s="23"/>
      <c r="G120" s="23" t="s">
        <v>80</v>
      </c>
      <c r="H120" s="18" t="s">
        <v>81</v>
      </c>
      <c r="I120" s="31">
        <v>785</v>
      </c>
      <c r="J120" s="21">
        <v>44593</v>
      </c>
      <c r="K120" s="21">
        <v>44681</v>
      </c>
      <c r="L120" s="22">
        <f>785</f>
        <v>785</v>
      </c>
      <c r="M120" s="52" t="s">
        <v>686</v>
      </c>
      <c r="N120" s="23" t="s">
        <v>687</v>
      </c>
    </row>
    <row r="121" spans="1:14" x14ac:dyDescent="0.2">
      <c r="A121" s="41" t="s">
        <v>688</v>
      </c>
      <c r="B121" s="29">
        <v>44698</v>
      </c>
      <c r="C121" s="61" t="s">
        <v>689</v>
      </c>
      <c r="D121" s="23" t="s">
        <v>15</v>
      </c>
      <c r="E121" s="23" t="s">
        <v>16</v>
      </c>
      <c r="F121" s="23"/>
      <c r="G121" s="23" t="s">
        <v>690</v>
      </c>
      <c r="H121" s="18" t="s">
        <v>691</v>
      </c>
      <c r="I121" s="31">
        <v>93.68</v>
      </c>
      <c r="J121" s="21">
        <v>44699</v>
      </c>
      <c r="K121" s="21">
        <v>44699</v>
      </c>
      <c r="L121" s="22">
        <v>93.68</v>
      </c>
      <c r="M121" s="52" t="s">
        <v>692</v>
      </c>
      <c r="N121" s="23" t="s">
        <v>693</v>
      </c>
    </row>
    <row r="122" spans="1:14" x14ac:dyDescent="0.2">
      <c r="A122" s="41" t="s">
        <v>694</v>
      </c>
      <c r="B122" s="29">
        <v>44698</v>
      </c>
      <c r="C122" s="41" t="s">
        <v>695</v>
      </c>
      <c r="D122" s="23" t="s">
        <v>15</v>
      </c>
      <c r="E122" s="23" t="s">
        <v>16</v>
      </c>
      <c r="F122" s="23"/>
      <c r="G122" s="23" t="s">
        <v>378</v>
      </c>
      <c r="H122" s="18" t="s">
        <v>379</v>
      </c>
      <c r="I122" s="31">
        <v>572</v>
      </c>
      <c r="J122" s="21">
        <v>44704</v>
      </c>
      <c r="K122" s="21">
        <v>44708</v>
      </c>
      <c r="L122" s="22">
        <v>572</v>
      </c>
      <c r="M122" s="52" t="s">
        <v>696</v>
      </c>
      <c r="N122" s="23" t="s">
        <v>697</v>
      </c>
    </row>
    <row r="123" spans="1:14" x14ac:dyDescent="0.2">
      <c r="A123" s="41" t="s">
        <v>698</v>
      </c>
      <c r="B123" s="29">
        <v>44698</v>
      </c>
      <c r="C123" s="41" t="s">
        <v>699</v>
      </c>
      <c r="D123" s="23" t="s">
        <v>15</v>
      </c>
      <c r="E123" s="23" t="s">
        <v>16</v>
      </c>
      <c r="F123" s="23"/>
      <c r="G123" s="23" t="s">
        <v>644</v>
      </c>
      <c r="H123" s="18" t="s">
        <v>645</v>
      </c>
      <c r="I123" s="31">
        <v>233.55</v>
      </c>
      <c r="J123" s="21">
        <v>44698</v>
      </c>
      <c r="K123" s="21">
        <v>44708</v>
      </c>
      <c r="L123" s="22">
        <v>232.66</v>
      </c>
      <c r="M123" s="52" t="s">
        <v>700</v>
      </c>
      <c r="N123" s="23" t="s">
        <v>701</v>
      </c>
    </row>
    <row r="124" spans="1:14" ht="22.5" x14ac:dyDescent="0.2">
      <c r="A124" s="41" t="s">
        <v>702</v>
      </c>
      <c r="B124" s="29">
        <v>44699</v>
      </c>
      <c r="C124" s="41" t="s">
        <v>703</v>
      </c>
      <c r="D124" s="23" t="s">
        <v>15</v>
      </c>
      <c r="E124" s="23" t="s">
        <v>48</v>
      </c>
      <c r="F124" s="23" t="s">
        <v>75</v>
      </c>
      <c r="G124" s="23" t="s">
        <v>704</v>
      </c>
      <c r="H124" s="18" t="s">
        <v>705</v>
      </c>
      <c r="I124" s="31">
        <f>18840+14240</f>
        <v>33080</v>
      </c>
      <c r="J124" s="21">
        <v>44701</v>
      </c>
      <c r="K124" s="21">
        <v>44742</v>
      </c>
      <c r="L124" s="22">
        <f>14263.27+18879.03</f>
        <v>33142.300000000003</v>
      </c>
      <c r="M124" s="52" t="s">
        <v>706</v>
      </c>
      <c r="N124" s="23" t="s">
        <v>707</v>
      </c>
    </row>
    <row r="125" spans="1:14" x14ac:dyDescent="0.2">
      <c r="A125" s="62" t="s">
        <v>708</v>
      </c>
      <c r="B125" s="29">
        <v>44701</v>
      </c>
      <c r="C125" s="41" t="s">
        <v>709</v>
      </c>
      <c r="D125" s="23" t="s">
        <v>15</v>
      </c>
      <c r="E125" s="23" t="s">
        <v>16</v>
      </c>
      <c r="F125" s="23"/>
      <c r="G125" s="23" t="s">
        <v>45</v>
      </c>
      <c r="H125" s="18" t="s">
        <v>710</v>
      </c>
      <c r="I125" s="31">
        <v>1000</v>
      </c>
      <c r="J125" s="21">
        <v>44715</v>
      </c>
      <c r="K125" s="21">
        <v>44715</v>
      </c>
      <c r="L125" s="22">
        <v>1000</v>
      </c>
      <c r="M125" s="52" t="s">
        <v>711</v>
      </c>
      <c r="N125" s="23" t="s">
        <v>712</v>
      </c>
    </row>
    <row r="126" spans="1:14" ht="45" x14ac:dyDescent="0.25">
      <c r="A126" s="58" t="s">
        <v>713</v>
      </c>
      <c r="B126" s="29">
        <v>44704</v>
      </c>
      <c r="C126" s="23" t="s">
        <v>714</v>
      </c>
      <c r="D126" s="23" t="s">
        <v>15</v>
      </c>
      <c r="E126" s="17" t="s">
        <v>333</v>
      </c>
      <c r="F126" s="23" t="s">
        <v>715</v>
      </c>
      <c r="G126" s="37" t="s">
        <v>716</v>
      </c>
      <c r="H126" s="30" t="s">
        <v>717</v>
      </c>
      <c r="I126" s="31">
        <v>122700</v>
      </c>
      <c r="J126" s="21">
        <v>44713</v>
      </c>
      <c r="K126" s="21">
        <v>44849</v>
      </c>
      <c r="L126" s="22"/>
      <c r="M126" s="52" t="s">
        <v>718</v>
      </c>
      <c r="N126" s="23" t="s">
        <v>914</v>
      </c>
    </row>
    <row r="127" spans="1:14" ht="22.5" x14ac:dyDescent="0.25">
      <c r="A127" s="58" t="s">
        <v>719</v>
      </c>
      <c r="B127" s="29">
        <v>44704</v>
      </c>
      <c r="C127" s="23" t="s">
        <v>720</v>
      </c>
      <c r="D127" s="23" t="s">
        <v>15</v>
      </c>
      <c r="E127" s="23" t="s">
        <v>16</v>
      </c>
      <c r="F127" s="23"/>
      <c r="G127" s="23" t="s">
        <v>234</v>
      </c>
      <c r="H127" s="30" t="s">
        <v>235</v>
      </c>
      <c r="I127" s="31">
        <v>200</v>
      </c>
      <c r="J127" s="21">
        <v>44705</v>
      </c>
      <c r="K127" s="21">
        <v>44727</v>
      </c>
      <c r="L127" s="22"/>
      <c r="M127" s="52" t="s">
        <v>721</v>
      </c>
      <c r="N127" s="23" t="s">
        <v>722</v>
      </c>
    </row>
    <row r="128" spans="1:14" ht="33.75" x14ac:dyDescent="0.25">
      <c r="A128" s="24" t="s">
        <v>723</v>
      </c>
      <c r="B128" s="25">
        <v>44705</v>
      </c>
      <c r="C128" s="17" t="s">
        <v>724</v>
      </c>
      <c r="D128" s="17" t="s">
        <v>17</v>
      </c>
      <c r="E128" s="17" t="s">
        <v>48</v>
      </c>
      <c r="F128" s="17" t="s">
        <v>725</v>
      </c>
      <c r="G128" s="17" t="s">
        <v>726</v>
      </c>
      <c r="H128" s="18" t="s">
        <v>727</v>
      </c>
      <c r="I128" s="31">
        <v>7000</v>
      </c>
      <c r="J128" s="20">
        <v>44713</v>
      </c>
      <c r="K128" s="20">
        <v>45443</v>
      </c>
      <c r="L128" s="22"/>
      <c r="M128" s="33" t="s">
        <v>728</v>
      </c>
      <c r="N128" s="17" t="s">
        <v>729</v>
      </c>
    </row>
    <row r="129" spans="1:14" x14ac:dyDescent="0.2">
      <c r="A129" s="56" t="s">
        <v>730</v>
      </c>
      <c r="B129" s="29">
        <v>44706</v>
      </c>
      <c r="C129" s="38" t="s">
        <v>731</v>
      </c>
      <c r="D129" s="23" t="s">
        <v>26</v>
      </c>
      <c r="E129" s="23" t="s">
        <v>16</v>
      </c>
      <c r="F129" s="23"/>
      <c r="G129" s="23" t="s">
        <v>732</v>
      </c>
      <c r="H129" s="30" t="s">
        <v>733</v>
      </c>
      <c r="I129" s="31">
        <v>1200</v>
      </c>
      <c r="J129" s="21">
        <v>44706</v>
      </c>
      <c r="K129" s="21">
        <v>44711</v>
      </c>
      <c r="L129" s="22"/>
      <c r="M129" s="52" t="s">
        <v>734</v>
      </c>
      <c r="N129" s="23" t="s">
        <v>735</v>
      </c>
    </row>
    <row r="130" spans="1:14" x14ac:dyDescent="0.2">
      <c r="A130" s="63" t="s">
        <v>736</v>
      </c>
      <c r="B130" s="29">
        <v>44706</v>
      </c>
      <c r="C130" s="41" t="s">
        <v>737</v>
      </c>
      <c r="D130" s="23" t="s">
        <v>17</v>
      </c>
      <c r="E130" s="23" t="s">
        <v>16</v>
      </c>
      <c r="F130" s="23"/>
      <c r="G130" s="23" t="s">
        <v>288</v>
      </c>
      <c r="H130" s="30" t="s">
        <v>289</v>
      </c>
      <c r="I130" s="31">
        <v>475</v>
      </c>
      <c r="J130" s="21">
        <v>44682</v>
      </c>
      <c r="K130" s="21">
        <v>44834</v>
      </c>
      <c r="L130" s="22">
        <f>95+95+95</f>
        <v>285</v>
      </c>
      <c r="M130" s="52" t="s">
        <v>738</v>
      </c>
      <c r="N130" s="23" t="s">
        <v>739</v>
      </c>
    </row>
    <row r="131" spans="1:14" x14ac:dyDescent="0.2">
      <c r="A131" s="41" t="s">
        <v>740</v>
      </c>
      <c r="B131" s="29">
        <v>44706</v>
      </c>
      <c r="C131" s="41" t="s">
        <v>741</v>
      </c>
      <c r="D131" s="23" t="s">
        <v>15</v>
      </c>
      <c r="E131" s="23" t="s">
        <v>16</v>
      </c>
      <c r="F131" s="23"/>
      <c r="G131" s="23" t="s">
        <v>75</v>
      </c>
      <c r="H131" s="30" t="s">
        <v>76</v>
      </c>
      <c r="I131" s="31">
        <v>21168</v>
      </c>
      <c r="J131" s="21">
        <v>44706</v>
      </c>
      <c r="K131" s="21">
        <v>44707</v>
      </c>
      <c r="L131" s="22">
        <v>21164.47</v>
      </c>
      <c r="M131" s="52" t="s">
        <v>742</v>
      </c>
      <c r="N131" s="23" t="s">
        <v>743</v>
      </c>
    </row>
    <row r="132" spans="1:14" x14ac:dyDescent="0.2">
      <c r="A132" s="41" t="s">
        <v>744</v>
      </c>
      <c r="B132" s="29">
        <v>44708</v>
      </c>
      <c r="C132" s="41" t="s">
        <v>158</v>
      </c>
      <c r="D132" s="23" t="s">
        <v>15</v>
      </c>
      <c r="E132" s="23" t="s">
        <v>16</v>
      </c>
      <c r="F132" s="23"/>
      <c r="G132" s="23" t="s">
        <v>159</v>
      </c>
      <c r="H132" s="18" t="s">
        <v>160</v>
      </c>
      <c r="I132" s="31">
        <v>1000</v>
      </c>
      <c r="J132" s="21">
        <v>44711</v>
      </c>
      <c r="K132" s="21">
        <v>44926</v>
      </c>
      <c r="L132" s="22">
        <f>618.3+59.14</f>
        <v>677.43999999999994</v>
      </c>
      <c r="M132" s="52" t="s">
        <v>745</v>
      </c>
      <c r="N132" s="23" t="s">
        <v>746</v>
      </c>
    </row>
    <row r="133" spans="1:14" x14ac:dyDescent="0.2">
      <c r="A133" s="41" t="s">
        <v>747</v>
      </c>
      <c r="B133" s="29">
        <v>44708</v>
      </c>
      <c r="C133" s="41" t="s">
        <v>748</v>
      </c>
      <c r="D133" s="23" t="s">
        <v>15</v>
      </c>
      <c r="E133" s="23" t="s">
        <v>16</v>
      </c>
      <c r="F133" s="23"/>
      <c r="G133" s="23" t="s">
        <v>596</v>
      </c>
      <c r="H133" s="30" t="s">
        <v>597</v>
      </c>
      <c r="I133" s="31">
        <v>2200</v>
      </c>
      <c r="J133" s="21">
        <v>44713</v>
      </c>
      <c r="K133" s="21">
        <v>44722</v>
      </c>
      <c r="L133" s="22"/>
      <c r="M133" s="52" t="s">
        <v>749</v>
      </c>
      <c r="N133" s="23" t="s">
        <v>750</v>
      </c>
    </row>
    <row r="134" spans="1:14" ht="25.5" customHeight="1" x14ac:dyDescent="0.2">
      <c r="A134" s="41" t="s">
        <v>751</v>
      </c>
      <c r="B134" s="29">
        <v>44708</v>
      </c>
      <c r="C134" s="23" t="s">
        <v>752</v>
      </c>
      <c r="D134" s="23" t="s">
        <v>17</v>
      </c>
      <c r="E134" s="23" t="s">
        <v>48</v>
      </c>
      <c r="F134" s="23" t="s">
        <v>753</v>
      </c>
      <c r="G134" s="23" t="s">
        <v>754</v>
      </c>
      <c r="H134" s="30" t="s">
        <v>755</v>
      </c>
      <c r="I134" s="31">
        <v>13080</v>
      </c>
      <c r="J134" s="21">
        <v>44713</v>
      </c>
      <c r="K134" s="21">
        <v>44712</v>
      </c>
      <c r="L134" s="22"/>
      <c r="M134" s="52" t="s">
        <v>756</v>
      </c>
      <c r="N134" s="23" t="s">
        <v>757</v>
      </c>
    </row>
    <row r="135" spans="1:14" x14ac:dyDescent="0.2">
      <c r="A135" s="41" t="s">
        <v>758</v>
      </c>
      <c r="B135" s="29">
        <v>44708</v>
      </c>
      <c r="C135" s="61" t="s">
        <v>759</v>
      </c>
      <c r="D135" s="23" t="s">
        <v>15</v>
      </c>
      <c r="E135" s="23" t="s">
        <v>16</v>
      </c>
      <c r="F135" s="23"/>
      <c r="G135" s="23" t="s">
        <v>650</v>
      </c>
      <c r="H135" s="54" t="s">
        <v>651</v>
      </c>
      <c r="I135" s="31">
        <v>1102</v>
      </c>
      <c r="J135" s="21">
        <v>44711</v>
      </c>
      <c r="K135" s="21">
        <v>44742</v>
      </c>
      <c r="L135" s="22"/>
      <c r="M135" s="52" t="s">
        <v>760</v>
      </c>
      <c r="N135" s="23" t="s">
        <v>761</v>
      </c>
    </row>
    <row r="136" spans="1:14" ht="26.25" customHeight="1" x14ac:dyDescent="0.2">
      <c r="A136" s="38" t="s">
        <v>762</v>
      </c>
      <c r="B136" s="29">
        <v>44711</v>
      </c>
      <c r="C136" s="23" t="s">
        <v>763</v>
      </c>
      <c r="D136" s="23" t="s">
        <v>17</v>
      </c>
      <c r="E136" s="23" t="s">
        <v>16</v>
      </c>
      <c r="F136" s="23"/>
      <c r="G136" s="23" t="s">
        <v>764</v>
      </c>
      <c r="H136" s="54" t="s">
        <v>765</v>
      </c>
      <c r="I136" s="31">
        <v>124.3</v>
      </c>
      <c r="J136" s="21">
        <v>44682</v>
      </c>
      <c r="K136" s="21">
        <v>44865</v>
      </c>
      <c r="L136" s="22"/>
      <c r="M136" s="52" t="s">
        <v>766</v>
      </c>
      <c r="N136" s="23" t="s">
        <v>767</v>
      </c>
    </row>
    <row r="137" spans="1:14" x14ac:dyDescent="0.2">
      <c r="A137" s="41" t="s">
        <v>768</v>
      </c>
      <c r="B137" s="29">
        <v>44712</v>
      </c>
      <c r="C137" s="23" t="s">
        <v>769</v>
      </c>
      <c r="D137" s="23" t="s">
        <v>15</v>
      </c>
      <c r="E137" s="23" t="s">
        <v>16</v>
      </c>
      <c r="F137" s="23"/>
      <c r="G137" s="37" t="s">
        <v>770</v>
      </c>
      <c r="H137" s="54" t="s">
        <v>771</v>
      </c>
      <c r="I137" s="31">
        <v>4750</v>
      </c>
      <c r="J137" s="21">
        <v>44708</v>
      </c>
      <c r="K137" s="21">
        <v>44711</v>
      </c>
      <c r="L137" s="22">
        <v>4750</v>
      </c>
      <c r="M137" s="52" t="s">
        <v>772</v>
      </c>
      <c r="N137" s="23" t="s">
        <v>773</v>
      </c>
    </row>
    <row r="138" spans="1:14" ht="22.5" x14ac:dyDescent="0.25">
      <c r="A138" s="58" t="s">
        <v>774</v>
      </c>
      <c r="B138" s="29">
        <v>44712</v>
      </c>
      <c r="C138" s="23" t="s">
        <v>775</v>
      </c>
      <c r="D138" s="23" t="s">
        <v>26</v>
      </c>
      <c r="E138" s="23" t="s">
        <v>16</v>
      </c>
      <c r="F138" s="23"/>
      <c r="G138" s="23" t="s">
        <v>539</v>
      </c>
      <c r="H138" s="30" t="s">
        <v>540</v>
      </c>
      <c r="I138" s="31">
        <v>580</v>
      </c>
      <c r="J138" s="21">
        <v>44706</v>
      </c>
      <c r="K138" s="21">
        <v>44711</v>
      </c>
      <c r="L138" s="22"/>
      <c r="M138" s="52" t="s">
        <v>776</v>
      </c>
      <c r="N138" s="23" t="s">
        <v>777</v>
      </c>
    </row>
    <row r="139" spans="1:14" x14ac:dyDescent="0.25">
      <c r="A139" s="58" t="s">
        <v>778</v>
      </c>
      <c r="B139" s="29">
        <v>44712</v>
      </c>
      <c r="C139" s="23" t="s">
        <v>779</v>
      </c>
      <c r="D139" s="23" t="s">
        <v>15</v>
      </c>
      <c r="E139" s="23" t="s">
        <v>16</v>
      </c>
      <c r="F139" s="23"/>
      <c r="G139" s="23" t="s">
        <v>780</v>
      </c>
      <c r="H139" s="18" t="s">
        <v>705</v>
      </c>
      <c r="I139" s="31">
        <v>16128</v>
      </c>
      <c r="J139" s="21">
        <v>44715</v>
      </c>
      <c r="K139" s="21">
        <v>44715</v>
      </c>
      <c r="L139" s="22">
        <v>16163.81</v>
      </c>
      <c r="M139" s="52" t="s">
        <v>781</v>
      </c>
      <c r="N139" s="23" t="s">
        <v>782</v>
      </c>
    </row>
    <row r="140" spans="1:14" ht="22.5" x14ac:dyDescent="0.25">
      <c r="A140" s="58" t="s">
        <v>783</v>
      </c>
      <c r="B140" s="29">
        <v>44718</v>
      </c>
      <c r="C140" s="23" t="s">
        <v>784</v>
      </c>
      <c r="D140" s="23" t="s">
        <v>17</v>
      </c>
      <c r="E140" s="23" t="s">
        <v>16</v>
      </c>
      <c r="F140" s="23"/>
      <c r="G140" s="23" t="s">
        <v>785</v>
      </c>
      <c r="H140" s="18" t="s">
        <v>786</v>
      </c>
      <c r="I140" s="31">
        <v>350</v>
      </c>
      <c r="J140" s="21">
        <v>44719</v>
      </c>
      <c r="K140" s="21">
        <v>44727</v>
      </c>
      <c r="L140" s="22">
        <v>350</v>
      </c>
      <c r="M140" s="52" t="s">
        <v>787</v>
      </c>
      <c r="N140" s="23" t="s">
        <v>788</v>
      </c>
    </row>
    <row r="141" spans="1:14" ht="33.75" x14ac:dyDescent="0.2">
      <c r="A141" s="41" t="s">
        <v>789</v>
      </c>
      <c r="B141" s="29">
        <v>44719</v>
      </c>
      <c r="C141" s="23" t="s">
        <v>790</v>
      </c>
      <c r="D141" s="23" t="s">
        <v>17</v>
      </c>
      <c r="E141" s="23" t="s">
        <v>48</v>
      </c>
      <c r="F141" s="23" t="s">
        <v>791</v>
      </c>
      <c r="G141" s="23" t="s">
        <v>792</v>
      </c>
      <c r="H141" s="18" t="s">
        <v>793</v>
      </c>
      <c r="I141" s="31">
        <v>9450</v>
      </c>
      <c r="J141" s="21">
        <v>44725</v>
      </c>
      <c r="K141" s="21">
        <v>44736</v>
      </c>
      <c r="L141" s="22"/>
      <c r="M141" s="52" t="s">
        <v>794</v>
      </c>
      <c r="N141" s="23" t="s">
        <v>795</v>
      </c>
    </row>
    <row r="142" spans="1:14" ht="28.5" customHeight="1" x14ac:dyDescent="0.2">
      <c r="A142" s="41" t="s">
        <v>796</v>
      </c>
      <c r="B142" s="29">
        <v>44721</v>
      </c>
      <c r="C142" s="23" t="s">
        <v>797</v>
      </c>
      <c r="D142" s="23" t="s">
        <v>17</v>
      </c>
      <c r="E142" s="23" t="s">
        <v>16</v>
      </c>
      <c r="F142" s="23"/>
      <c r="G142" s="23" t="s">
        <v>798</v>
      </c>
      <c r="H142" s="18" t="s">
        <v>799</v>
      </c>
      <c r="I142" s="31">
        <v>100</v>
      </c>
      <c r="J142" s="21">
        <v>44720</v>
      </c>
      <c r="K142" s="21">
        <v>44720</v>
      </c>
      <c r="L142" s="22">
        <v>100</v>
      </c>
      <c r="M142" s="52" t="s">
        <v>800</v>
      </c>
      <c r="N142" s="23" t="s">
        <v>801</v>
      </c>
    </row>
    <row r="143" spans="1:14" ht="22.5" x14ac:dyDescent="0.2">
      <c r="A143" s="41" t="s">
        <v>802</v>
      </c>
      <c r="B143" s="29">
        <v>44722</v>
      </c>
      <c r="C143" s="23" t="s">
        <v>803</v>
      </c>
      <c r="D143" s="23" t="s">
        <v>15</v>
      </c>
      <c r="E143" s="23" t="s">
        <v>48</v>
      </c>
      <c r="F143" s="23" t="s">
        <v>75</v>
      </c>
      <c r="G143" s="23" t="s">
        <v>780</v>
      </c>
      <c r="H143" s="18" t="s">
        <v>705</v>
      </c>
      <c r="I143" s="31">
        <v>16128</v>
      </c>
      <c r="J143" s="21">
        <v>44728</v>
      </c>
      <c r="K143" s="21">
        <v>44729</v>
      </c>
      <c r="L143" s="22">
        <f>12682.92</f>
        <v>12682.92</v>
      </c>
      <c r="M143" s="52" t="s">
        <v>804</v>
      </c>
      <c r="N143" s="23" t="s">
        <v>805</v>
      </c>
    </row>
    <row r="144" spans="1:14" x14ac:dyDescent="0.2">
      <c r="A144" s="41" t="s">
        <v>806</v>
      </c>
      <c r="B144" s="29">
        <v>44722</v>
      </c>
      <c r="C144" s="1" t="s">
        <v>807</v>
      </c>
      <c r="D144" s="23" t="s">
        <v>17</v>
      </c>
      <c r="E144" s="23" t="s">
        <v>16</v>
      </c>
      <c r="F144" s="23"/>
      <c r="G144" s="23" t="s">
        <v>80</v>
      </c>
      <c r="H144" s="18" t="s">
        <v>81</v>
      </c>
      <c r="I144" s="31">
        <v>1408.42</v>
      </c>
      <c r="J144" s="21">
        <v>44197</v>
      </c>
      <c r="K144" s="21">
        <v>44561</v>
      </c>
      <c r="L144" s="22">
        <v>1408.42</v>
      </c>
      <c r="M144" s="52" t="s">
        <v>808</v>
      </c>
      <c r="N144" s="23" t="s">
        <v>809</v>
      </c>
    </row>
    <row r="145" spans="1:14" x14ac:dyDescent="0.2">
      <c r="A145" s="41" t="s">
        <v>810</v>
      </c>
      <c r="B145" s="29">
        <v>44722</v>
      </c>
      <c r="C145" s="23" t="s">
        <v>811</v>
      </c>
      <c r="D145" s="23" t="s">
        <v>17</v>
      </c>
      <c r="E145" s="23" t="s">
        <v>16</v>
      </c>
      <c r="F145" s="23"/>
      <c r="G145" s="23" t="s">
        <v>812</v>
      </c>
      <c r="H145" s="18" t="s">
        <v>813</v>
      </c>
      <c r="I145" s="31">
        <v>734.28</v>
      </c>
      <c r="J145" s="21">
        <v>44727</v>
      </c>
      <c r="K145" s="21">
        <v>45457</v>
      </c>
      <c r="L145" s="22"/>
      <c r="M145" s="52" t="s">
        <v>814</v>
      </c>
      <c r="N145" s="23" t="s">
        <v>815</v>
      </c>
    </row>
    <row r="146" spans="1:14" x14ac:dyDescent="0.25">
      <c r="A146" s="58" t="s">
        <v>816</v>
      </c>
      <c r="B146" s="29">
        <v>44722</v>
      </c>
      <c r="C146" s="23" t="s">
        <v>817</v>
      </c>
      <c r="D146" s="23" t="s">
        <v>17</v>
      </c>
      <c r="E146" s="23" t="s">
        <v>16</v>
      </c>
      <c r="F146" s="23"/>
      <c r="G146" s="23" t="s">
        <v>818</v>
      </c>
      <c r="H146" s="18" t="s">
        <v>819</v>
      </c>
      <c r="I146" s="31">
        <v>1500</v>
      </c>
      <c r="J146" s="21">
        <v>44682</v>
      </c>
      <c r="K146" s="21">
        <v>44834</v>
      </c>
      <c r="L146" s="22"/>
      <c r="M146" s="52" t="s">
        <v>820</v>
      </c>
      <c r="N146" s="23" t="s">
        <v>821</v>
      </c>
    </row>
    <row r="147" spans="1:14" ht="22.5" x14ac:dyDescent="0.25">
      <c r="A147" s="58" t="s">
        <v>822</v>
      </c>
      <c r="B147" s="29">
        <v>44722</v>
      </c>
      <c r="C147" s="23" t="s">
        <v>823</v>
      </c>
      <c r="D147" s="23" t="s">
        <v>26</v>
      </c>
      <c r="E147" s="23" t="s">
        <v>16</v>
      </c>
      <c r="F147" s="23"/>
      <c r="G147" s="23" t="s">
        <v>824</v>
      </c>
      <c r="H147" s="18" t="s">
        <v>825</v>
      </c>
      <c r="I147" s="31">
        <v>5820</v>
      </c>
      <c r="J147" s="21">
        <v>44727</v>
      </c>
      <c r="K147" s="21">
        <v>44773</v>
      </c>
      <c r="L147" s="22"/>
      <c r="M147" s="52" t="s">
        <v>826</v>
      </c>
      <c r="N147" s="23" t="s">
        <v>827</v>
      </c>
    </row>
    <row r="148" spans="1:14" x14ac:dyDescent="0.25">
      <c r="A148" s="58" t="s">
        <v>828</v>
      </c>
      <c r="B148" s="29">
        <v>44725</v>
      </c>
      <c r="C148" s="23" t="s">
        <v>829</v>
      </c>
      <c r="D148" s="23" t="s">
        <v>17</v>
      </c>
      <c r="E148" s="23" t="s">
        <v>16</v>
      </c>
      <c r="F148" s="23"/>
      <c r="G148" s="23" t="s">
        <v>830</v>
      </c>
      <c r="H148" s="30" t="s">
        <v>831</v>
      </c>
      <c r="I148" s="31">
        <v>1440</v>
      </c>
      <c r="J148" s="21">
        <v>44727</v>
      </c>
      <c r="K148" s="21">
        <v>44957</v>
      </c>
      <c r="L148" s="22"/>
      <c r="M148" s="52" t="s">
        <v>832</v>
      </c>
      <c r="N148" s="23" t="s">
        <v>833</v>
      </c>
    </row>
    <row r="149" spans="1:14" x14ac:dyDescent="0.25">
      <c r="A149" s="58" t="s">
        <v>834</v>
      </c>
      <c r="B149" s="29">
        <v>44725</v>
      </c>
      <c r="C149" s="23" t="s">
        <v>835</v>
      </c>
      <c r="D149" s="23" t="s">
        <v>15</v>
      </c>
      <c r="E149" s="23" t="s">
        <v>16</v>
      </c>
      <c r="F149" s="23"/>
      <c r="G149" s="23" t="s">
        <v>508</v>
      </c>
      <c r="H149" s="30" t="s">
        <v>509</v>
      </c>
      <c r="I149" s="31">
        <v>45</v>
      </c>
      <c r="J149" s="21">
        <v>44722</v>
      </c>
      <c r="K149" s="21">
        <v>45122</v>
      </c>
      <c r="L149" s="22">
        <v>45</v>
      </c>
      <c r="M149" s="52" t="s">
        <v>836</v>
      </c>
      <c r="N149" s="23" t="s">
        <v>837</v>
      </c>
    </row>
    <row r="150" spans="1:14" x14ac:dyDescent="0.25">
      <c r="A150" s="58" t="s">
        <v>838</v>
      </c>
      <c r="B150" s="29">
        <v>44726</v>
      </c>
      <c r="C150" s="23" t="s">
        <v>839</v>
      </c>
      <c r="D150" s="23" t="s">
        <v>17</v>
      </c>
      <c r="E150" s="23" t="s">
        <v>16</v>
      </c>
      <c r="F150" s="23"/>
      <c r="G150" s="23" t="s">
        <v>115</v>
      </c>
      <c r="H150" s="30" t="s">
        <v>116</v>
      </c>
      <c r="I150" s="31">
        <v>1600</v>
      </c>
      <c r="J150" s="21">
        <v>44717</v>
      </c>
      <c r="K150" s="21">
        <v>44717</v>
      </c>
      <c r="L150" s="22"/>
      <c r="M150" s="52" t="s">
        <v>840</v>
      </c>
      <c r="N150" s="23" t="s">
        <v>841</v>
      </c>
    </row>
    <row r="151" spans="1:14" x14ac:dyDescent="0.25">
      <c r="A151" s="58" t="s">
        <v>842</v>
      </c>
      <c r="B151" s="29">
        <v>44727</v>
      </c>
      <c r="C151" s="23" t="s">
        <v>843</v>
      </c>
      <c r="D151" s="23" t="s">
        <v>15</v>
      </c>
      <c r="E151" s="23" t="s">
        <v>16</v>
      </c>
      <c r="F151" s="23"/>
      <c r="G151" s="23" t="s">
        <v>115</v>
      </c>
      <c r="H151" s="30" t="s">
        <v>116</v>
      </c>
      <c r="I151" s="31">
        <v>279.27999999999997</v>
      </c>
      <c r="J151" s="21">
        <v>44727</v>
      </c>
      <c r="K151" s="21">
        <v>44742</v>
      </c>
      <c r="L151" s="22"/>
      <c r="M151" s="52" t="s">
        <v>844</v>
      </c>
      <c r="N151" s="23" t="s">
        <v>845</v>
      </c>
    </row>
    <row r="152" spans="1:14" ht="22.5" x14ac:dyDescent="0.25">
      <c r="A152" s="58" t="s">
        <v>846</v>
      </c>
      <c r="B152" s="29">
        <v>44727</v>
      </c>
      <c r="C152" s="23" t="s">
        <v>847</v>
      </c>
      <c r="D152" s="23" t="s">
        <v>17</v>
      </c>
      <c r="E152" s="23" t="s">
        <v>16</v>
      </c>
      <c r="F152" s="23"/>
      <c r="G152" s="23" t="s">
        <v>246</v>
      </c>
      <c r="H152" s="30" t="s">
        <v>247</v>
      </c>
      <c r="I152" s="31">
        <v>200</v>
      </c>
      <c r="J152" s="21">
        <v>44640</v>
      </c>
      <c r="K152" s="21">
        <v>44661</v>
      </c>
      <c r="L152" s="22">
        <v>200</v>
      </c>
      <c r="M152" s="52" t="s">
        <v>848</v>
      </c>
      <c r="N152" s="23" t="s">
        <v>849</v>
      </c>
    </row>
    <row r="153" spans="1:14" x14ac:dyDescent="0.25">
      <c r="A153" s="58" t="s">
        <v>850</v>
      </c>
      <c r="B153" s="29">
        <v>44727</v>
      </c>
      <c r="C153" s="23" t="s">
        <v>851</v>
      </c>
      <c r="D153" s="23" t="s">
        <v>17</v>
      </c>
      <c r="E153" s="23" t="s">
        <v>16</v>
      </c>
      <c r="F153" s="23"/>
      <c r="G153" s="23" t="s">
        <v>852</v>
      </c>
      <c r="H153" s="30" t="s">
        <v>853</v>
      </c>
      <c r="I153" s="31">
        <v>1320</v>
      </c>
      <c r="J153" s="21">
        <v>44728</v>
      </c>
      <c r="K153" s="21">
        <v>44737</v>
      </c>
      <c r="L153" s="22">
        <v>1320</v>
      </c>
      <c r="M153" s="52" t="s">
        <v>854</v>
      </c>
      <c r="N153" s="23" t="s">
        <v>855</v>
      </c>
    </row>
    <row r="154" spans="1:14" ht="22.5" x14ac:dyDescent="0.25">
      <c r="A154" s="24" t="s">
        <v>856</v>
      </c>
      <c r="B154" s="25">
        <v>44727</v>
      </c>
      <c r="C154" s="17" t="s">
        <v>857</v>
      </c>
      <c r="D154" s="17" t="s">
        <v>17</v>
      </c>
      <c r="E154" s="17" t="s">
        <v>16</v>
      </c>
      <c r="F154" s="17"/>
      <c r="G154" s="17" t="s">
        <v>80</v>
      </c>
      <c r="H154" s="18" t="s">
        <v>81</v>
      </c>
      <c r="I154" s="19">
        <v>1800</v>
      </c>
      <c r="J154" s="20">
        <v>44593</v>
      </c>
      <c r="K154" s="20">
        <v>44773</v>
      </c>
      <c r="L154" s="22"/>
      <c r="M154" s="33" t="s">
        <v>858</v>
      </c>
      <c r="N154" s="17" t="s">
        <v>859</v>
      </c>
    </row>
    <row r="155" spans="1:14" ht="22.5" x14ac:dyDescent="0.25">
      <c r="A155" s="58" t="s">
        <v>860</v>
      </c>
      <c r="B155" s="29">
        <v>44728</v>
      </c>
      <c r="C155" s="23" t="s">
        <v>861</v>
      </c>
      <c r="D155" s="23" t="s">
        <v>26</v>
      </c>
      <c r="E155" s="23" t="s">
        <v>48</v>
      </c>
      <c r="F155" s="23" t="s">
        <v>862</v>
      </c>
      <c r="G155" s="23" t="s">
        <v>552</v>
      </c>
      <c r="H155" s="18" t="s">
        <v>863</v>
      </c>
      <c r="I155" s="31">
        <v>5020</v>
      </c>
      <c r="J155" s="21">
        <v>44743</v>
      </c>
      <c r="K155" s="21">
        <v>44773</v>
      </c>
      <c r="L155" s="22"/>
      <c r="M155" s="22" t="s">
        <v>864</v>
      </c>
      <c r="N155" s="23" t="s">
        <v>865</v>
      </c>
    </row>
    <row r="156" spans="1:14" x14ac:dyDescent="0.25">
      <c r="A156" s="58" t="s">
        <v>866</v>
      </c>
      <c r="B156" s="29">
        <v>44728</v>
      </c>
      <c r="C156" s="23" t="s">
        <v>867</v>
      </c>
      <c r="D156" s="23" t="s">
        <v>15</v>
      </c>
      <c r="E156" s="23" t="s">
        <v>16</v>
      </c>
      <c r="F156" s="23"/>
      <c r="G156" s="23" t="s">
        <v>466</v>
      </c>
      <c r="H156" s="18" t="s">
        <v>467</v>
      </c>
      <c r="I156" s="31">
        <v>839.7</v>
      </c>
      <c r="J156" s="21">
        <v>44728</v>
      </c>
      <c r="K156" s="21">
        <v>44734</v>
      </c>
      <c r="L156" s="22">
        <v>688.28</v>
      </c>
      <c r="M156" s="22" t="s">
        <v>868</v>
      </c>
      <c r="N156" s="23" t="s">
        <v>869</v>
      </c>
    </row>
    <row r="157" spans="1:14" ht="22.5" x14ac:dyDescent="0.2">
      <c r="A157" s="15" t="s">
        <v>870</v>
      </c>
      <c r="B157" s="29">
        <v>44732</v>
      </c>
      <c r="C157" s="15" t="s">
        <v>871</v>
      </c>
      <c r="D157" s="23" t="s">
        <v>15</v>
      </c>
      <c r="E157" s="23" t="s">
        <v>48</v>
      </c>
      <c r="F157" s="23" t="s">
        <v>872</v>
      </c>
      <c r="G157" s="23" t="s">
        <v>596</v>
      </c>
      <c r="H157" s="30" t="s">
        <v>597</v>
      </c>
      <c r="I157" s="31">
        <v>3400</v>
      </c>
      <c r="J157" s="21">
        <v>44753</v>
      </c>
      <c r="K157" s="21">
        <v>44757</v>
      </c>
      <c r="L157" s="22"/>
      <c r="M157" s="22" t="s">
        <v>873</v>
      </c>
      <c r="N157" s="23" t="s">
        <v>874</v>
      </c>
    </row>
    <row r="158" spans="1:14" ht="22.5" x14ac:dyDescent="0.2">
      <c r="A158" s="15" t="s">
        <v>875</v>
      </c>
      <c r="B158" s="29">
        <v>44732</v>
      </c>
      <c r="C158" s="23" t="s">
        <v>876</v>
      </c>
      <c r="D158" s="23" t="s">
        <v>15</v>
      </c>
      <c r="E158" s="23" t="s">
        <v>48</v>
      </c>
      <c r="F158" s="23" t="s">
        <v>877</v>
      </c>
      <c r="G158" s="23" t="s">
        <v>363</v>
      </c>
      <c r="H158" s="30" t="s">
        <v>364</v>
      </c>
      <c r="I158" s="31">
        <v>3600</v>
      </c>
      <c r="J158" s="21">
        <v>44753</v>
      </c>
      <c r="K158" s="21">
        <v>44762</v>
      </c>
      <c r="L158" s="22"/>
      <c r="M158" s="22" t="s">
        <v>878</v>
      </c>
      <c r="N158" s="23" t="s">
        <v>879</v>
      </c>
    </row>
    <row r="159" spans="1:14" x14ac:dyDescent="0.2">
      <c r="A159" s="15" t="s">
        <v>880</v>
      </c>
      <c r="B159" s="29">
        <v>44733</v>
      </c>
      <c r="C159" s="15" t="s">
        <v>881</v>
      </c>
      <c r="D159" s="23" t="s">
        <v>17</v>
      </c>
      <c r="E159" s="23" t="s">
        <v>16</v>
      </c>
      <c r="F159" s="23"/>
      <c r="G159" s="37" t="s">
        <v>340</v>
      </c>
      <c r="H159" s="18" t="s">
        <v>341</v>
      </c>
      <c r="I159" s="31">
        <v>11850</v>
      </c>
      <c r="J159" s="21">
        <v>44715</v>
      </c>
      <c r="K159" s="21">
        <v>44926</v>
      </c>
      <c r="L159" s="22"/>
      <c r="M159" s="22" t="s">
        <v>882</v>
      </c>
      <c r="N159" s="23" t="s">
        <v>883</v>
      </c>
    </row>
    <row r="160" spans="1:14" ht="22.5" x14ac:dyDescent="0.2">
      <c r="A160" s="15" t="s">
        <v>884</v>
      </c>
      <c r="B160" s="29">
        <v>44733</v>
      </c>
      <c r="C160" s="15" t="s">
        <v>885</v>
      </c>
      <c r="D160" s="23" t="s">
        <v>26</v>
      </c>
      <c r="E160" s="23" t="s">
        <v>16</v>
      </c>
      <c r="F160" s="23"/>
      <c r="G160" s="23" t="s">
        <v>539</v>
      </c>
      <c r="H160" s="30" t="s">
        <v>540</v>
      </c>
      <c r="I160" s="44">
        <v>1450</v>
      </c>
      <c r="J160" s="21">
        <v>44733</v>
      </c>
      <c r="K160" s="21">
        <v>44794</v>
      </c>
      <c r="L160" s="22">
        <v>650</v>
      </c>
      <c r="M160" s="22" t="s">
        <v>886</v>
      </c>
      <c r="N160" s="23" t="s">
        <v>887</v>
      </c>
    </row>
    <row r="161" spans="1:17" x14ac:dyDescent="0.2">
      <c r="A161" s="27" t="s">
        <v>888</v>
      </c>
      <c r="B161" s="29">
        <v>44733</v>
      </c>
      <c r="C161" s="27" t="s">
        <v>889</v>
      </c>
      <c r="D161" s="23" t="s">
        <v>17</v>
      </c>
      <c r="E161" s="23" t="s">
        <v>16</v>
      </c>
      <c r="F161" s="23"/>
      <c r="G161" s="23" t="s">
        <v>890</v>
      </c>
      <c r="H161" s="30" t="s">
        <v>891</v>
      </c>
      <c r="I161" s="31">
        <v>246</v>
      </c>
      <c r="J161" s="21">
        <v>44733</v>
      </c>
      <c r="K161" s="21">
        <v>44734</v>
      </c>
      <c r="L161" s="22">
        <v>246</v>
      </c>
      <c r="M161" s="22" t="s">
        <v>892</v>
      </c>
      <c r="N161" s="23" t="s">
        <v>893</v>
      </c>
    </row>
    <row r="162" spans="1:17" x14ac:dyDescent="0.2">
      <c r="A162" s="41" t="s">
        <v>894</v>
      </c>
      <c r="B162" s="29">
        <v>44739</v>
      </c>
      <c r="C162" s="23" t="s">
        <v>895</v>
      </c>
      <c r="D162" s="23" t="s">
        <v>26</v>
      </c>
      <c r="E162" s="23" t="s">
        <v>16</v>
      </c>
      <c r="F162" s="23"/>
      <c r="G162" s="23" t="s">
        <v>896</v>
      </c>
      <c r="H162" s="30" t="s">
        <v>897</v>
      </c>
      <c r="I162" s="31">
        <v>192.6</v>
      </c>
      <c r="J162" s="21">
        <v>44738</v>
      </c>
      <c r="K162" s="21">
        <v>44742</v>
      </c>
      <c r="L162" s="22"/>
      <c r="M162" s="22" t="s">
        <v>898</v>
      </c>
      <c r="N162" s="23" t="s">
        <v>899</v>
      </c>
    </row>
    <row r="163" spans="1:17" s="42" customFormat="1" x14ac:dyDescent="0.2">
      <c r="A163" s="41" t="s">
        <v>900</v>
      </c>
      <c r="B163" s="29">
        <v>44739</v>
      </c>
      <c r="C163" s="23" t="s">
        <v>901</v>
      </c>
      <c r="D163" s="23" t="s">
        <v>17</v>
      </c>
      <c r="E163" s="23" t="s">
        <v>16</v>
      </c>
      <c r="F163" s="23"/>
      <c r="G163" s="23" t="s">
        <v>80</v>
      </c>
      <c r="H163" s="18" t="s">
        <v>81</v>
      </c>
      <c r="I163" s="31">
        <v>986</v>
      </c>
      <c r="J163" s="21">
        <v>44682</v>
      </c>
      <c r="K163" s="21">
        <v>44712</v>
      </c>
      <c r="L163" s="22"/>
      <c r="M163" s="22" t="s">
        <v>902</v>
      </c>
      <c r="N163" s="23" t="s">
        <v>903</v>
      </c>
    </row>
    <row r="164" spans="1:17" x14ac:dyDescent="0.2">
      <c r="A164" s="41" t="s">
        <v>904</v>
      </c>
      <c r="B164" s="29">
        <v>44739</v>
      </c>
      <c r="C164" s="41" t="s">
        <v>905</v>
      </c>
      <c r="D164" s="23" t="s">
        <v>15</v>
      </c>
      <c r="E164" s="23" t="s">
        <v>16</v>
      </c>
      <c r="F164" s="23"/>
      <c r="G164" s="23" t="s">
        <v>466</v>
      </c>
      <c r="H164" s="18" t="s">
        <v>467</v>
      </c>
      <c r="I164" s="31">
        <v>229.43</v>
      </c>
      <c r="J164" s="21">
        <v>44739</v>
      </c>
      <c r="K164" s="21">
        <v>44742</v>
      </c>
      <c r="L164" s="80">
        <v>229.43</v>
      </c>
      <c r="M164" s="22" t="s">
        <v>906</v>
      </c>
      <c r="N164" s="23" t="s">
        <v>907</v>
      </c>
    </row>
    <row r="165" spans="1:17" x14ac:dyDescent="0.2">
      <c r="A165" s="41" t="s">
        <v>908</v>
      </c>
      <c r="B165" s="29">
        <v>44740</v>
      </c>
      <c r="C165" s="41" t="s">
        <v>909</v>
      </c>
      <c r="D165" s="23" t="s">
        <v>15</v>
      </c>
      <c r="E165" s="23" t="s">
        <v>16</v>
      </c>
      <c r="F165" s="23"/>
      <c r="G165" s="23" t="s">
        <v>910</v>
      </c>
      <c r="H165" s="18" t="s">
        <v>911</v>
      </c>
      <c r="I165" s="31">
        <v>87500</v>
      </c>
      <c r="J165" s="21">
        <v>44735</v>
      </c>
      <c r="K165" s="21">
        <v>44834</v>
      </c>
      <c r="L165" s="22"/>
      <c r="M165" s="22" t="s">
        <v>912</v>
      </c>
      <c r="N165" s="23" t="s">
        <v>913</v>
      </c>
    </row>
    <row r="166" spans="1:17" x14ac:dyDescent="0.2">
      <c r="A166" s="41" t="s">
        <v>916</v>
      </c>
      <c r="B166" s="29">
        <v>44743</v>
      </c>
      <c r="C166" s="61" t="s">
        <v>917</v>
      </c>
      <c r="D166" s="23" t="s">
        <v>15</v>
      </c>
      <c r="E166" s="23" t="s">
        <v>16</v>
      </c>
      <c r="F166" s="23"/>
      <c r="G166" s="37" t="s">
        <v>93</v>
      </c>
      <c r="H166" s="30" t="s">
        <v>94</v>
      </c>
      <c r="I166" s="31">
        <v>1000</v>
      </c>
      <c r="J166" s="21">
        <v>44743</v>
      </c>
      <c r="K166" s="21">
        <v>44926</v>
      </c>
      <c r="L166" s="22"/>
      <c r="M166" s="22" t="s">
        <v>918</v>
      </c>
      <c r="N166" s="23" t="s">
        <v>919</v>
      </c>
    </row>
    <row r="167" spans="1:17" ht="22.5" x14ac:dyDescent="0.25">
      <c r="A167" s="58" t="s">
        <v>920</v>
      </c>
      <c r="B167" s="29">
        <v>44747</v>
      </c>
      <c r="C167" s="23" t="s">
        <v>921</v>
      </c>
      <c r="D167" s="23" t="s">
        <v>15</v>
      </c>
      <c r="E167" s="23" t="s">
        <v>48</v>
      </c>
      <c r="F167" s="23" t="s">
        <v>75</v>
      </c>
      <c r="G167" s="23" t="s">
        <v>780</v>
      </c>
      <c r="H167" s="30" t="s">
        <v>705</v>
      </c>
      <c r="I167" s="31">
        <v>16812</v>
      </c>
      <c r="J167" s="21">
        <v>44747</v>
      </c>
      <c r="K167" s="21">
        <v>44748</v>
      </c>
      <c r="L167" s="22"/>
      <c r="M167" s="22" t="s">
        <v>922</v>
      </c>
      <c r="N167" s="23" t="s">
        <v>923</v>
      </c>
    </row>
    <row r="168" spans="1:17" ht="22.5" x14ac:dyDescent="0.25">
      <c r="A168" s="58" t="s">
        <v>924</v>
      </c>
      <c r="B168" s="29">
        <v>44747</v>
      </c>
      <c r="C168" s="23" t="s">
        <v>925</v>
      </c>
      <c r="D168" s="23" t="s">
        <v>26</v>
      </c>
      <c r="E168" s="23" t="s">
        <v>16</v>
      </c>
      <c r="F168" s="23"/>
      <c r="G168" s="23" t="s">
        <v>890</v>
      </c>
      <c r="H168" s="30" t="s">
        <v>891</v>
      </c>
      <c r="I168" s="31">
        <v>696</v>
      </c>
      <c r="J168" s="21">
        <v>44772</v>
      </c>
      <c r="K168" s="21">
        <v>44773</v>
      </c>
      <c r="L168" s="22">
        <v>696</v>
      </c>
      <c r="M168" s="22" t="s">
        <v>926</v>
      </c>
      <c r="N168" s="23" t="s">
        <v>927</v>
      </c>
    </row>
    <row r="169" spans="1:17" ht="22.5" x14ac:dyDescent="0.25">
      <c r="A169" s="58" t="s">
        <v>928</v>
      </c>
      <c r="B169" s="29">
        <v>44747</v>
      </c>
      <c r="C169" s="23" t="s">
        <v>929</v>
      </c>
      <c r="D169" s="23" t="s">
        <v>26</v>
      </c>
      <c r="E169" s="23" t="s">
        <v>16</v>
      </c>
      <c r="F169" s="23"/>
      <c r="G169" s="23" t="s">
        <v>890</v>
      </c>
      <c r="H169" s="30" t="s">
        <v>891</v>
      </c>
      <c r="I169" s="31">
        <v>125</v>
      </c>
      <c r="J169" s="21">
        <v>44753</v>
      </c>
      <c r="K169" s="21">
        <v>44753</v>
      </c>
      <c r="L169" s="22"/>
      <c r="M169" s="22" t="s">
        <v>930</v>
      </c>
      <c r="N169" s="23" t="s">
        <v>931</v>
      </c>
    </row>
    <row r="170" spans="1:17" x14ac:dyDescent="0.25">
      <c r="A170" s="58" t="s">
        <v>932</v>
      </c>
      <c r="B170" s="29">
        <v>44748</v>
      </c>
      <c r="C170" s="23" t="s">
        <v>933</v>
      </c>
      <c r="D170" s="23" t="s">
        <v>17</v>
      </c>
      <c r="E170" s="23" t="s">
        <v>16</v>
      </c>
      <c r="F170" s="23"/>
      <c r="G170" s="23" t="s">
        <v>934</v>
      </c>
      <c r="H170" s="30" t="s">
        <v>935</v>
      </c>
      <c r="I170" s="31">
        <v>130</v>
      </c>
      <c r="J170" s="21">
        <v>44739</v>
      </c>
      <c r="K170" s="21">
        <v>44739</v>
      </c>
      <c r="L170" s="22"/>
      <c r="M170" s="22" t="s">
        <v>936</v>
      </c>
      <c r="N170" s="23" t="s">
        <v>937</v>
      </c>
    </row>
    <row r="171" spans="1:17" ht="22.5" x14ac:dyDescent="0.25">
      <c r="A171" s="58" t="s">
        <v>938</v>
      </c>
      <c r="B171" s="29">
        <v>44748</v>
      </c>
      <c r="C171" s="23" t="s">
        <v>939</v>
      </c>
      <c r="D171" s="23" t="s">
        <v>15</v>
      </c>
      <c r="E171" s="23" t="s">
        <v>48</v>
      </c>
      <c r="F171" s="23" t="s">
        <v>940</v>
      </c>
      <c r="G171" s="23" t="s">
        <v>941</v>
      </c>
      <c r="H171" s="30" t="s">
        <v>942</v>
      </c>
      <c r="I171" s="31">
        <v>196</v>
      </c>
      <c r="J171" s="21">
        <v>44673</v>
      </c>
      <c r="K171" s="21">
        <v>44752</v>
      </c>
      <c r="L171" s="22"/>
      <c r="M171" s="22" t="s">
        <v>943</v>
      </c>
      <c r="N171" s="23" t="s">
        <v>944</v>
      </c>
    </row>
    <row r="172" spans="1:17" ht="22.5" x14ac:dyDescent="0.2">
      <c r="A172" s="27" t="s">
        <v>945</v>
      </c>
      <c r="B172" s="29">
        <v>44754</v>
      </c>
      <c r="C172" s="27" t="s">
        <v>946</v>
      </c>
      <c r="D172" s="23" t="s">
        <v>17</v>
      </c>
      <c r="E172" s="23" t="s">
        <v>16</v>
      </c>
      <c r="F172" s="23"/>
      <c r="G172" s="23" t="s">
        <v>45</v>
      </c>
      <c r="H172" s="18" t="s">
        <v>710</v>
      </c>
      <c r="I172" s="31">
        <f>16699.44+1666.64</f>
        <v>18366.079999999998</v>
      </c>
      <c r="J172" s="21">
        <v>44682</v>
      </c>
      <c r="K172" s="21">
        <v>44834</v>
      </c>
      <c r="L172" s="22"/>
      <c r="M172" s="22" t="s">
        <v>947</v>
      </c>
      <c r="N172" s="17" t="s">
        <v>948</v>
      </c>
    </row>
    <row r="173" spans="1:17" x14ac:dyDescent="0.25">
      <c r="A173" s="58" t="s">
        <v>949</v>
      </c>
      <c r="B173" s="29">
        <v>44754</v>
      </c>
      <c r="C173" s="23" t="s">
        <v>950</v>
      </c>
      <c r="D173" s="23" t="s">
        <v>17</v>
      </c>
      <c r="E173" s="23" t="s">
        <v>16</v>
      </c>
      <c r="F173" s="23"/>
      <c r="G173" s="23" t="s">
        <v>951</v>
      </c>
      <c r="H173" s="18" t="s">
        <v>952</v>
      </c>
      <c r="I173" s="31">
        <v>8164.62</v>
      </c>
      <c r="J173" s="21">
        <v>44682</v>
      </c>
      <c r="K173" s="21">
        <v>44834</v>
      </c>
      <c r="L173" s="22"/>
      <c r="M173" s="22" t="s">
        <v>953</v>
      </c>
      <c r="N173" s="23" t="s">
        <v>954</v>
      </c>
    </row>
    <row r="174" spans="1:17" s="43" customFormat="1" x14ac:dyDescent="0.25">
      <c r="A174" s="64" t="s">
        <v>955</v>
      </c>
      <c r="B174" s="65">
        <v>44756</v>
      </c>
      <c r="C174" s="66" t="s">
        <v>956</v>
      </c>
      <c r="D174" s="23" t="s">
        <v>17</v>
      </c>
      <c r="E174" s="23" t="s">
        <v>16</v>
      </c>
      <c r="F174" s="66"/>
      <c r="G174" s="66" t="s">
        <v>22</v>
      </c>
      <c r="H174" s="30" t="s">
        <v>18</v>
      </c>
      <c r="I174" s="72">
        <v>105.41</v>
      </c>
      <c r="J174" s="73">
        <v>44737</v>
      </c>
      <c r="K174" s="73">
        <v>44737</v>
      </c>
      <c r="L174" s="74"/>
      <c r="M174" s="22" t="s">
        <v>957</v>
      </c>
      <c r="N174" s="23" t="s">
        <v>958</v>
      </c>
      <c r="Q174" s="1"/>
    </row>
    <row r="175" spans="1:17" ht="22.5" x14ac:dyDescent="0.25">
      <c r="A175" s="58" t="s">
        <v>959</v>
      </c>
      <c r="B175" s="29">
        <v>44757</v>
      </c>
      <c r="C175" s="23" t="s">
        <v>960</v>
      </c>
      <c r="D175" s="23" t="s">
        <v>26</v>
      </c>
      <c r="E175" s="23" t="s">
        <v>16</v>
      </c>
      <c r="F175" s="23"/>
      <c r="G175" s="23" t="s">
        <v>539</v>
      </c>
      <c r="H175" s="30" t="s">
        <v>540</v>
      </c>
      <c r="I175" s="31">
        <v>805</v>
      </c>
      <c r="J175" s="21">
        <v>44754</v>
      </c>
      <c r="K175" s="21">
        <v>44755</v>
      </c>
      <c r="L175" s="22"/>
      <c r="M175" s="22" t="s">
        <v>961</v>
      </c>
      <c r="N175" s="23" t="s">
        <v>962</v>
      </c>
    </row>
    <row r="176" spans="1:17" x14ac:dyDescent="0.2">
      <c r="A176" s="41" t="s">
        <v>963</v>
      </c>
      <c r="B176" s="29">
        <v>44757</v>
      </c>
      <c r="C176" s="23" t="s">
        <v>964</v>
      </c>
      <c r="D176" s="23" t="s">
        <v>15</v>
      </c>
      <c r="E176" s="23" t="s">
        <v>16</v>
      </c>
      <c r="F176" s="23"/>
      <c r="G176" s="23" t="s">
        <v>93</v>
      </c>
      <c r="H176" s="30" t="s">
        <v>94</v>
      </c>
      <c r="I176" s="31">
        <v>1123</v>
      </c>
      <c r="J176" s="21">
        <v>44760</v>
      </c>
      <c r="K176" s="21">
        <v>44762</v>
      </c>
      <c r="L176" s="22"/>
      <c r="M176" s="22" t="s">
        <v>965</v>
      </c>
      <c r="N176" s="23" t="s">
        <v>966</v>
      </c>
    </row>
    <row r="177" spans="1:14" ht="22.5" x14ac:dyDescent="0.2">
      <c r="A177" s="41" t="s">
        <v>967</v>
      </c>
      <c r="B177" s="29">
        <v>44761</v>
      </c>
      <c r="C177" s="23" t="s">
        <v>968</v>
      </c>
      <c r="D177" s="23" t="s">
        <v>17</v>
      </c>
      <c r="E177" s="23" t="s">
        <v>48</v>
      </c>
      <c r="F177" s="23" t="s">
        <v>969</v>
      </c>
      <c r="G177" s="23" t="s">
        <v>970</v>
      </c>
      <c r="H177" s="30" t="s">
        <v>971</v>
      </c>
      <c r="I177" s="31">
        <v>14200</v>
      </c>
      <c r="J177" s="21">
        <v>44728</v>
      </c>
      <c r="K177" s="21">
        <v>45458</v>
      </c>
      <c r="L177" s="22"/>
      <c r="M177" s="22" t="s">
        <v>972</v>
      </c>
      <c r="N177" s="23" t="s">
        <v>973</v>
      </c>
    </row>
    <row r="178" spans="1:14" x14ac:dyDescent="0.2">
      <c r="A178" s="27" t="s">
        <v>974</v>
      </c>
      <c r="B178" s="69">
        <v>44761</v>
      </c>
      <c r="C178" s="27" t="s">
        <v>975</v>
      </c>
      <c r="D178" s="52" t="s">
        <v>17</v>
      </c>
      <c r="E178" s="52" t="s">
        <v>16</v>
      </c>
      <c r="F178" s="52"/>
      <c r="G178" s="92" t="s">
        <v>976</v>
      </c>
      <c r="H178" s="36" t="s">
        <v>977</v>
      </c>
      <c r="I178" s="53">
        <v>800</v>
      </c>
      <c r="J178" s="50">
        <v>44761</v>
      </c>
      <c r="K178" s="50">
        <v>44767</v>
      </c>
      <c r="L178" s="51"/>
      <c r="M178" s="22" t="s">
        <v>978</v>
      </c>
      <c r="N178" s="52" t="s">
        <v>979</v>
      </c>
    </row>
    <row r="179" spans="1:14" ht="33.75" x14ac:dyDescent="0.2">
      <c r="A179" s="15" t="s">
        <v>980</v>
      </c>
      <c r="B179" s="29">
        <v>44761</v>
      </c>
      <c r="C179" s="23" t="s">
        <v>981</v>
      </c>
      <c r="D179" s="23" t="s">
        <v>17</v>
      </c>
      <c r="E179" s="23" t="s">
        <v>48</v>
      </c>
      <c r="F179" s="23" t="s">
        <v>982</v>
      </c>
      <c r="G179" s="37" t="s">
        <v>670</v>
      </c>
      <c r="H179" s="30" t="s">
        <v>671</v>
      </c>
      <c r="I179" s="31">
        <v>206.55</v>
      </c>
      <c r="J179" s="21">
        <v>44761</v>
      </c>
      <c r="K179" s="21">
        <v>44765</v>
      </c>
      <c r="L179" s="22"/>
      <c r="M179" s="22" t="s">
        <v>983</v>
      </c>
      <c r="N179" s="23" t="s">
        <v>984</v>
      </c>
    </row>
    <row r="180" spans="1:14" s="42" customFormat="1" ht="33.75" x14ac:dyDescent="0.2">
      <c r="A180" s="41" t="s">
        <v>985</v>
      </c>
      <c r="B180" s="29">
        <v>44762</v>
      </c>
      <c r="C180" s="23" t="s">
        <v>306</v>
      </c>
      <c r="D180" s="23" t="s">
        <v>17</v>
      </c>
      <c r="E180" s="23" t="s">
        <v>333</v>
      </c>
      <c r="F180" s="23" t="s">
        <v>307</v>
      </c>
      <c r="G180" s="23" t="s">
        <v>308</v>
      </c>
      <c r="H180" s="30" t="s">
        <v>309</v>
      </c>
      <c r="I180" s="31">
        <v>38402.31</v>
      </c>
      <c r="J180" s="21">
        <v>44635</v>
      </c>
      <c r="K180" s="21">
        <v>45365</v>
      </c>
      <c r="L180" s="22"/>
      <c r="M180" s="23" t="s">
        <v>401</v>
      </c>
      <c r="N180" s="23" t="s">
        <v>986</v>
      </c>
    </row>
    <row r="181" spans="1:14" s="42" customFormat="1" ht="54.75" customHeight="1" x14ac:dyDescent="0.2">
      <c r="A181" s="41" t="s">
        <v>987</v>
      </c>
      <c r="B181" s="29">
        <v>44762</v>
      </c>
      <c r="C181" s="23" t="s">
        <v>311</v>
      </c>
      <c r="D181" s="23" t="s">
        <v>17</v>
      </c>
      <c r="E181" s="23" t="s">
        <v>333</v>
      </c>
      <c r="F181" s="23" t="s">
        <v>312</v>
      </c>
      <c r="G181" s="23" t="s">
        <v>313</v>
      </c>
      <c r="H181" s="30" t="s">
        <v>314</v>
      </c>
      <c r="I181" s="31">
        <v>32400</v>
      </c>
      <c r="J181" s="21">
        <v>44635</v>
      </c>
      <c r="K181" s="21">
        <v>45365</v>
      </c>
      <c r="L181" s="105"/>
      <c r="M181" s="52" t="s">
        <v>400</v>
      </c>
      <c r="N181" s="23" t="s">
        <v>988</v>
      </c>
    </row>
    <row r="182" spans="1:14" x14ac:dyDescent="0.2">
      <c r="A182" s="41" t="s">
        <v>989</v>
      </c>
      <c r="B182" s="29">
        <v>44763</v>
      </c>
      <c r="C182" s="23" t="s">
        <v>990</v>
      </c>
      <c r="D182" s="23" t="s">
        <v>15</v>
      </c>
      <c r="E182" s="23" t="s">
        <v>16</v>
      </c>
      <c r="F182" s="23"/>
      <c r="G182" s="37" t="s">
        <v>596</v>
      </c>
      <c r="H182" s="30" t="s">
        <v>597</v>
      </c>
      <c r="I182" s="31">
        <v>73.099999999999994</v>
      </c>
      <c r="J182" s="21">
        <v>44713</v>
      </c>
      <c r="K182" s="21">
        <v>44772</v>
      </c>
      <c r="L182" s="22"/>
      <c r="M182" s="22" t="s">
        <v>991</v>
      </c>
      <c r="N182" s="23" t="s">
        <v>992</v>
      </c>
    </row>
    <row r="183" spans="1:14" x14ac:dyDescent="0.2">
      <c r="A183" s="41" t="s">
        <v>993</v>
      </c>
      <c r="B183" s="29">
        <v>44763</v>
      </c>
      <c r="C183" s="67" t="s">
        <v>994</v>
      </c>
      <c r="D183" s="23" t="s">
        <v>15</v>
      </c>
      <c r="E183" s="23" t="s">
        <v>16</v>
      </c>
      <c r="F183" s="23"/>
      <c r="G183" s="37" t="s">
        <v>596</v>
      </c>
      <c r="H183" s="30" t="s">
        <v>597</v>
      </c>
      <c r="I183" s="31">
        <v>51.5</v>
      </c>
      <c r="J183" s="21">
        <v>44741</v>
      </c>
      <c r="K183" s="21">
        <v>44741</v>
      </c>
      <c r="L183" s="22"/>
      <c r="M183" s="22" t="s">
        <v>995</v>
      </c>
      <c r="N183" s="23" t="s">
        <v>996</v>
      </c>
    </row>
    <row r="184" spans="1:14" ht="22.5" x14ac:dyDescent="0.2">
      <c r="A184" s="41" t="s">
        <v>997</v>
      </c>
      <c r="B184" s="29">
        <v>44763</v>
      </c>
      <c r="C184" s="23" t="s">
        <v>998</v>
      </c>
      <c r="D184" s="23" t="s">
        <v>15</v>
      </c>
      <c r="E184" s="23" t="s">
        <v>16</v>
      </c>
      <c r="F184" s="23"/>
      <c r="G184" s="37" t="s">
        <v>603</v>
      </c>
      <c r="H184" s="30" t="s">
        <v>604</v>
      </c>
      <c r="I184" s="31">
        <v>80</v>
      </c>
      <c r="J184" s="21">
        <v>44763</v>
      </c>
      <c r="K184" s="21">
        <v>44773</v>
      </c>
      <c r="L184" s="22"/>
      <c r="M184" s="22" t="s">
        <v>999</v>
      </c>
      <c r="N184" s="23" t="s">
        <v>1000</v>
      </c>
    </row>
    <row r="185" spans="1:14" ht="22.5" x14ac:dyDescent="0.25">
      <c r="A185" s="58" t="s">
        <v>1001</v>
      </c>
      <c r="B185" s="29">
        <v>44763</v>
      </c>
      <c r="C185" s="23" t="s">
        <v>1002</v>
      </c>
      <c r="D185" s="23" t="s">
        <v>17</v>
      </c>
      <c r="E185" s="23" t="s">
        <v>48</v>
      </c>
      <c r="F185" s="23" t="s">
        <v>1003</v>
      </c>
      <c r="G185" s="23" t="s">
        <v>45</v>
      </c>
      <c r="H185" s="30" t="s">
        <v>53</v>
      </c>
      <c r="I185" s="31">
        <v>55000</v>
      </c>
      <c r="J185" s="21">
        <v>44774</v>
      </c>
      <c r="K185" s="21">
        <v>45138</v>
      </c>
      <c r="L185" s="22"/>
      <c r="M185" s="22" t="s">
        <v>1004</v>
      </c>
      <c r="N185" s="23" t="s">
        <v>1005</v>
      </c>
    </row>
    <row r="186" spans="1:14" ht="67.5" x14ac:dyDescent="0.2">
      <c r="A186" s="93">
        <v>9334568931</v>
      </c>
      <c r="B186" s="29">
        <v>44763</v>
      </c>
      <c r="C186" s="23" t="s">
        <v>1006</v>
      </c>
      <c r="D186" s="23" t="s">
        <v>17</v>
      </c>
      <c r="E186" s="17" t="s">
        <v>333</v>
      </c>
      <c r="F186" s="23" t="s">
        <v>1007</v>
      </c>
      <c r="G186" s="23" t="s">
        <v>45</v>
      </c>
      <c r="H186" s="30" t="s">
        <v>53</v>
      </c>
      <c r="I186" s="31">
        <v>95998.5</v>
      </c>
      <c r="J186" s="21">
        <v>44835</v>
      </c>
      <c r="K186" s="21" t="s">
        <v>1008</v>
      </c>
      <c r="L186" s="22"/>
      <c r="M186" s="22" t="s">
        <v>1190</v>
      </c>
      <c r="N186" s="23" t="s">
        <v>1191</v>
      </c>
    </row>
    <row r="187" spans="1:14" x14ac:dyDescent="0.25">
      <c r="A187" s="58" t="s">
        <v>1009</v>
      </c>
      <c r="B187" s="29">
        <v>44763</v>
      </c>
      <c r="C187" s="23" t="s">
        <v>1010</v>
      </c>
      <c r="D187" s="23" t="s">
        <v>26</v>
      </c>
      <c r="E187" s="23" t="s">
        <v>16</v>
      </c>
      <c r="F187" s="23"/>
      <c r="G187" s="23" t="s">
        <v>378</v>
      </c>
      <c r="H187" s="30" t="s">
        <v>379</v>
      </c>
      <c r="I187" s="31">
        <v>60</v>
      </c>
      <c r="J187" s="21">
        <v>44753</v>
      </c>
      <c r="K187" s="21">
        <v>44753</v>
      </c>
      <c r="L187" s="22"/>
      <c r="M187" s="22" t="s">
        <v>1011</v>
      </c>
      <c r="N187" s="23" t="s">
        <v>1012</v>
      </c>
    </row>
    <row r="188" spans="1:14" x14ac:dyDescent="0.2">
      <c r="A188" s="41" t="s">
        <v>1013</v>
      </c>
      <c r="B188" s="29">
        <v>44763</v>
      </c>
      <c r="C188" s="23" t="s">
        <v>1014</v>
      </c>
      <c r="D188" s="23" t="s">
        <v>26</v>
      </c>
      <c r="E188" s="23" t="s">
        <v>16</v>
      </c>
      <c r="F188" s="23"/>
      <c r="G188" s="23" t="s">
        <v>1015</v>
      </c>
      <c r="H188" s="30" t="s">
        <v>294</v>
      </c>
      <c r="I188" s="31">
        <v>165</v>
      </c>
      <c r="J188" s="21">
        <v>44741</v>
      </c>
      <c r="K188" s="21">
        <v>44741</v>
      </c>
      <c r="L188" s="22"/>
      <c r="M188" s="22" t="s">
        <v>1016</v>
      </c>
      <c r="N188" s="23" t="s">
        <v>1017</v>
      </c>
    </row>
    <row r="189" spans="1:14" ht="33.75" x14ac:dyDescent="0.2">
      <c r="A189" s="41" t="s">
        <v>1018</v>
      </c>
      <c r="B189" s="29">
        <v>44764</v>
      </c>
      <c r="C189" s="23" t="s">
        <v>1019</v>
      </c>
      <c r="D189" s="23" t="s">
        <v>15</v>
      </c>
      <c r="E189" s="17" t="s">
        <v>333</v>
      </c>
      <c r="F189" s="23" t="s">
        <v>1020</v>
      </c>
      <c r="G189" s="23" t="s">
        <v>1021</v>
      </c>
      <c r="H189" s="30" t="s">
        <v>1022</v>
      </c>
      <c r="I189" s="31">
        <v>200</v>
      </c>
      <c r="J189" s="21">
        <v>44767</v>
      </c>
      <c r="K189" s="21">
        <v>44767</v>
      </c>
      <c r="L189" s="22"/>
      <c r="M189" s="22" t="s">
        <v>1023</v>
      </c>
      <c r="N189" s="17" t="s">
        <v>1024</v>
      </c>
    </row>
    <row r="190" spans="1:14" x14ac:dyDescent="0.2">
      <c r="A190" s="15" t="s">
        <v>1025</v>
      </c>
      <c r="B190" s="29">
        <v>44767</v>
      </c>
      <c r="C190" s="15" t="s">
        <v>1026</v>
      </c>
      <c r="D190" s="23" t="s">
        <v>15</v>
      </c>
      <c r="E190" s="23" t="s">
        <v>16</v>
      </c>
      <c r="F190" s="23"/>
      <c r="G190" s="23" t="s">
        <v>75</v>
      </c>
      <c r="H190" s="30" t="s">
        <v>76</v>
      </c>
      <c r="I190" s="31">
        <v>21256</v>
      </c>
      <c r="J190" s="21">
        <v>44768</v>
      </c>
      <c r="K190" s="21">
        <v>44768</v>
      </c>
      <c r="L190" s="22"/>
      <c r="M190" s="22" t="s">
        <v>1027</v>
      </c>
      <c r="N190" s="23" t="s">
        <v>1028</v>
      </c>
    </row>
    <row r="191" spans="1:14" x14ac:dyDescent="0.2">
      <c r="A191" s="15" t="s">
        <v>1029</v>
      </c>
      <c r="B191" s="29">
        <v>44768</v>
      </c>
      <c r="C191" s="15" t="s">
        <v>1030</v>
      </c>
      <c r="D191" s="23" t="s">
        <v>26</v>
      </c>
      <c r="E191" s="23" t="s">
        <v>16</v>
      </c>
      <c r="F191" s="23"/>
      <c r="G191" s="23" t="s">
        <v>363</v>
      </c>
      <c r="H191" s="30" t="s">
        <v>364</v>
      </c>
      <c r="I191" s="31">
        <v>1000</v>
      </c>
      <c r="J191" s="21">
        <v>44769</v>
      </c>
      <c r="K191" s="21">
        <v>44771</v>
      </c>
      <c r="L191" s="22"/>
      <c r="M191" s="22" t="s">
        <v>1031</v>
      </c>
      <c r="N191" s="23" t="s">
        <v>1032</v>
      </c>
    </row>
    <row r="192" spans="1:14" ht="22.5" x14ac:dyDescent="0.2">
      <c r="A192" s="15" t="s">
        <v>1033</v>
      </c>
      <c r="B192" s="29">
        <v>44768</v>
      </c>
      <c r="C192" s="15" t="s">
        <v>1034</v>
      </c>
      <c r="D192" s="23" t="s">
        <v>17</v>
      </c>
      <c r="E192" s="23" t="s">
        <v>48</v>
      </c>
      <c r="F192" s="23" t="s">
        <v>1035</v>
      </c>
      <c r="G192" s="23" t="s">
        <v>143</v>
      </c>
      <c r="H192" s="30" t="s">
        <v>144</v>
      </c>
      <c r="I192" s="31">
        <v>3240</v>
      </c>
      <c r="J192" s="21">
        <v>44743</v>
      </c>
      <c r="K192" s="21">
        <v>45107</v>
      </c>
      <c r="L192" s="22"/>
      <c r="M192" s="22" t="s">
        <v>1036</v>
      </c>
      <c r="N192" s="23" t="s">
        <v>1037</v>
      </c>
    </row>
    <row r="193" spans="1:14" ht="22.5" x14ac:dyDescent="0.2">
      <c r="A193" s="15" t="s">
        <v>1038</v>
      </c>
      <c r="B193" s="29">
        <v>44769</v>
      </c>
      <c r="C193" s="15" t="s">
        <v>1039</v>
      </c>
      <c r="D193" s="23" t="s">
        <v>17</v>
      </c>
      <c r="E193" s="23" t="s">
        <v>48</v>
      </c>
      <c r="F193" s="23" t="s">
        <v>1040</v>
      </c>
      <c r="G193" s="23" t="s">
        <v>1041</v>
      </c>
      <c r="H193" s="94">
        <v>14305571003</v>
      </c>
      <c r="I193" s="31">
        <v>154</v>
      </c>
      <c r="J193" s="21">
        <v>44766</v>
      </c>
      <c r="K193" s="21">
        <v>44926</v>
      </c>
      <c r="L193" s="22">
        <v>154</v>
      </c>
      <c r="M193" s="22" t="s">
        <v>1042</v>
      </c>
      <c r="N193" s="23" t="s">
        <v>1043</v>
      </c>
    </row>
    <row r="194" spans="1:14" ht="22.5" x14ac:dyDescent="0.25">
      <c r="A194" s="58" t="s">
        <v>1044</v>
      </c>
      <c r="B194" s="29">
        <v>44774</v>
      </c>
      <c r="C194" s="23" t="s">
        <v>1045</v>
      </c>
      <c r="D194" s="23" t="s">
        <v>26</v>
      </c>
      <c r="E194" s="23" t="s">
        <v>48</v>
      </c>
      <c r="F194" s="23" t="s">
        <v>1046</v>
      </c>
      <c r="G194" s="23" t="s">
        <v>1047</v>
      </c>
      <c r="H194" s="30" t="s">
        <v>1048</v>
      </c>
      <c r="I194" s="31">
        <v>7079.07</v>
      </c>
      <c r="J194" s="21">
        <v>44746</v>
      </c>
      <c r="K194" s="21">
        <v>44746</v>
      </c>
      <c r="L194" s="22"/>
      <c r="M194" s="22" t="s">
        <v>1049</v>
      </c>
      <c r="N194" s="23" t="s">
        <v>1050</v>
      </c>
    </row>
    <row r="195" spans="1:14" x14ac:dyDescent="0.25">
      <c r="A195" s="58" t="s">
        <v>1051</v>
      </c>
      <c r="B195" s="29">
        <v>44774</v>
      </c>
      <c r="C195" s="23" t="s">
        <v>1052</v>
      </c>
      <c r="D195" s="23" t="s">
        <v>15</v>
      </c>
      <c r="E195" s="23" t="s">
        <v>16</v>
      </c>
      <c r="F195" s="23"/>
      <c r="G195" s="23" t="s">
        <v>115</v>
      </c>
      <c r="H195" s="30" t="s">
        <v>116</v>
      </c>
      <c r="I195" s="31">
        <v>975.6</v>
      </c>
      <c r="J195" s="21">
        <v>44771</v>
      </c>
      <c r="K195" s="21">
        <v>44819</v>
      </c>
      <c r="L195" s="22"/>
      <c r="M195" s="22" t="s">
        <v>1053</v>
      </c>
      <c r="N195" s="23" t="s">
        <v>1054</v>
      </c>
    </row>
    <row r="196" spans="1:14" x14ac:dyDescent="0.2">
      <c r="A196" s="27" t="s">
        <v>1055</v>
      </c>
      <c r="B196" s="29">
        <v>44776</v>
      </c>
      <c r="C196" s="81" t="s">
        <v>1056</v>
      </c>
      <c r="D196" s="52" t="s">
        <v>17</v>
      </c>
      <c r="E196" s="52" t="s">
        <v>16</v>
      </c>
      <c r="F196" s="23"/>
      <c r="G196" s="23" t="s">
        <v>70</v>
      </c>
      <c r="H196" s="30" t="s">
        <v>71</v>
      </c>
      <c r="I196" s="31">
        <v>80</v>
      </c>
      <c r="J196" s="21">
        <v>44769</v>
      </c>
      <c r="K196" s="21">
        <v>44769</v>
      </c>
      <c r="L196" s="22"/>
      <c r="M196" s="22" t="s">
        <v>1057</v>
      </c>
      <c r="N196" s="23" t="s">
        <v>1058</v>
      </c>
    </row>
    <row r="197" spans="1:14" ht="22.5" x14ac:dyDescent="0.2">
      <c r="A197" s="27" t="s">
        <v>1059</v>
      </c>
      <c r="B197" s="29">
        <v>44778</v>
      </c>
      <c r="C197" s="23" t="s">
        <v>1060</v>
      </c>
      <c r="D197" s="23" t="s">
        <v>15</v>
      </c>
      <c r="E197" s="23" t="s">
        <v>48</v>
      </c>
      <c r="F197" s="23" t="s">
        <v>75</v>
      </c>
      <c r="G197" s="23" t="s">
        <v>704</v>
      </c>
      <c r="H197" s="18" t="s">
        <v>705</v>
      </c>
      <c r="I197" s="31">
        <v>23016</v>
      </c>
      <c r="J197" s="21">
        <v>44756</v>
      </c>
      <c r="K197" s="21">
        <v>44787</v>
      </c>
      <c r="L197" s="22"/>
      <c r="M197" s="22" t="s">
        <v>1061</v>
      </c>
      <c r="N197" s="23" t="s">
        <v>1062</v>
      </c>
    </row>
    <row r="198" spans="1:14" ht="22.5" x14ac:dyDescent="0.25">
      <c r="A198" s="23" t="s">
        <v>1063</v>
      </c>
      <c r="B198" s="29">
        <v>44795</v>
      </c>
      <c r="C198" s="23" t="s">
        <v>475</v>
      </c>
      <c r="D198" s="23" t="s">
        <v>15</v>
      </c>
      <c r="E198" s="23" t="s">
        <v>48</v>
      </c>
      <c r="F198" s="23" t="s">
        <v>75</v>
      </c>
      <c r="G198" s="23" t="s">
        <v>704</v>
      </c>
      <c r="H198" s="18" t="s">
        <v>705</v>
      </c>
      <c r="I198" s="31">
        <v>20401.36</v>
      </c>
      <c r="J198" s="21">
        <v>44762</v>
      </c>
      <c r="K198" s="21">
        <v>44777</v>
      </c>
      <c r="L198" s="22"/>
      <c r="M198" s="22" t="s">
        <v>1064</v>
      </c>
      <c r="N198" s="23" t="s">
        <v>1065</v>
      </c>
    </row>
    <row r="199" spans="1:14" x14ac:dyDescent="0.25">
      <c r="A199" s="23" t="s">
        <v>1066</v>
      </c>
      <c r="B199" s="29">
        <v>44798</v>
      </c>
      <c r="C199" s="23" t="s">
        <v>1067</v>
      </c>
      <c r="D199" s="23" t="s">
        <v>15</v>
      </c>
      <c r="E199" s="23" t="s">
        <v>16</v>
      </c>
      <c r="F199" s="23"/>
      <c r="G199" s="23" t="s">
        <v>704</v>
      </c>
      <c r="H199" s="18" t="s">
        <v>705</v>
      </c>
      <c r="I199" s="31">
        <v>15033</v>
      </c>
      <c r="J199" s="21">
        <v>44797</v>
      </c>
      <c r="K199" s="21">
        <v>44797</v>
      </c>
      <c r="L199" s="22"/>
      <c r="M199" s="22" t="s">
        <v>1068</v>
      </c>
      <c r="N199" s="23" t="s">
        <v>1069</v>
      </c>
    </row>
    <row r="200" spans="1:14" x14ac:dyDescent="0.25">
      <c r="A200" s="23" t="s">
        <v>1070</v>
      </c>
      <c r="B200" s="29">
        <v>44798</v>
      </c>
      <c r="C200" s="23" t="s">
        <v>1071</v>
      </c>
      <c r="D200" s="23" t="s">
        <v>15</v>
      </c>
      <c r="E200" s="23" t="s">
        <v>16</v>
      </c>
      <c r="F200" s="23"/>
      <c r="G200" s="17" t="s">
        <v>159</v>
      </c>
      <c r="H200" s="18" t="s">
        <v>160</v>
      </c>
      <c r="I200" s="76">
        <v>1000</v>
      </c>
      <c r="J200" s="21">
        <v>44799</v>
      </c>
      <c r="K200" s="21">
        <v>44926</v>
      </c>
      <c r="L200" s="22"/>
      <c r="M200" s="22" t="s">
        <v>1192</v>
      </c>
      <c r="N200" s="23" t="s">
        <v>1072</v>
      </c>
    </row>
    <row r="201" spans="1:14" x14ac:dyDescent="0.25">
      <c r="A201" s="23" t="s">
        <v>1073</v>
      </c>
      <c r="B201" s="29">
        <v>44799</v>
      </c>
      <c r="C201" s="23" t="s">
        <v>74</v>
      </c>
      <c r="D201" s="23" t="s">
        <v>15</v>
      </c>
      <c r="E201" s="23" t="s">
        <v>16</v>
      </c>
      <c r="F201" s="23"/>
      <c r="G201" s="23" t="s">
        <v>75</v>
      </c>
      <c r="H201" s="30" t="s">
        <v>76</v>
      </c>
      <c r="I201" s="31">
        <v>12180</v>
      </c>
      <c r="J201" s="21">
        <v>44802</v>
      </c>
      <c r="K201" s="21">
        <v>44802</v>
      </c>
      <c r="L201" s="22"/>
      <c r="M201" s="22" t="s">
        <v>1193</v>
      </c>
      <c r="N201" s="23" t="s">
        <v>1074</v>
      </c>
    </row>
    <row r="202" spans="1:14" ht="33.75" x14ac:dyDescent="0.2">
      <c r="A202" s="27" t="s">
        <v>1075</v>
      </c>
      <c r="B202" s="69">
        <v>44802</v>
      </c>
      <c r="C202" s="27" t="s">
        <v>1076</v>
      </c>
      <c r="D202" s="52" t="s">
        <v>17</v>
      </c>
      <c r="E202" s="23" t="s">
        <v>175</v>
      </c>
      <c r="F202" s="23"/>
      <c r="G202" s="23" t="s">
        <v>80</v>
      </c>
      <c r="H202" s="30" t="s">
        <v>81</v>
      </c>
      <c r="I202" s="31">
        <v>858</v>
      </c>
      <c r="J202" s="21">
        <v>44287</v>
      </c>
      <c r="K202" s="21">
        <v>45016</v>
      </c>
      <c r="L202" s="22"/>
      <c r="M202" s="22" t="s">
        <v>1194</v>
      </c>
      <c r="N202" s="23" t="s">
        <v>1077</v>
      </c>
    </row>
    <row r="203" spans="1:14" x14ac:dyDescent="0.2">
      <c r="A203" s="15" t="s">
        <v>1078</v>
      </c>
      <c r="B203" s="29">
        <v>44802</v>
      </c>
      <c r="C203" s="15" t="s">
        <v>1079</v>
      </c>
      <c r="D203" s="23" t="s">
        <v>15</v>
      </c>
      <c r="E203" s="23" t="s">
        <v>16</v>
      </c>
      <c r="F203" s="23"/>
      <c r="G203" s="37" t="s">
        <v>770</v>
      </c>
      <c r="H203" s="54" t="s">
        <v>771</v>
      </c>
      <c r="I203" s="31">
        <v>3270</v>
      </c>
      <c r="J203" s="21">
        <v>44819</v>
      </c>
      <c r="K203" s="21">
        <v>44819</v>
      </c>
      <c r="L203" s="22"/>
      <c r="M203" s="22" t="s">
        <v>1195</v>
      </c>
      <c r="N203" s="23" t="s">
        <v>1080</v>
      </c>
    </row>
    <row r="204" spans="1:14" x14ac:dyDescent="0.2">
      <c r="A204" s="15" t="s">
        <v>1081</v>
      </c>
      <c r="B204" s="29">
        <v>44802</v>
      </c>
      <c r="C204" s="15" t="s">
        <v>1082</v>
      </c>
      <c r="D204" s="23" t="s">
        <v>15</v>
      </c>
      <c r="E204" s="23" t="s">
        <v>16</v>
      </c>
      <c r="F204" s="23"/>
      <c r="G204" s="23" t="s">
        <v>1083</v>
      </c>
      <c r="H204" s="30" t="s">
        <v>1084</v>
      </c>
      <c r="I204" s="31">
        <v>900</v>
      </c>
      <c r="J204" s="21">
        <v>44809</v>
      </c>
      <c r="K204" s="21">
        <v>44816</v>
      </c>
      <c r="L204" s="22"/>
      <c r="M204" s="22" t="s">
        <v>1196</v>
      </c>
      <c r="N204" s="23" t="s">
        <v>1085</v>
      </c>
    </row>
    <row r="205" spans="1:14" x14ac:dyDescent="0.2">
      <c r="A205" s="15" t="s">
        <v>1086</v>
      </c>
      <c r="B205" s="29">
        <v>44802</v>
      </c>
      <c r="C205" s="28" t="s">
        <v>1087</v>
      </c>
      <c r="D205" s="52" t="s">
        <v>17</v>
      </c>
      <c r="E205" s="52" t="s">
        <v>16</v>
      </c>
      <c r="F205" s="23"/>
      <c r="G205" s="23" t="s">
        <v>80</v>
      </c>
      <c r="H205" s="30" t="s">
        <v>81</v>
      </c>
      <c r="I205" s="31">
        <v>2400</v>
      </c>
      <c r="J205" s="21">
        <v>44774</v>
      </c>
      <c r="K205" s="21">
        <v>45016</v>
      </c>
      <c r="L205" s="22"/>
      <c r="M205" s="22" t="s">
        <v>1217</v>
      </c>
      <c r="N205" s="23" t="s">
        <v>1088</v>
      </c>
    </row>
    <row r="206" spans="1:14" ht="22.5" x14ac:dyDescent="0.2">
      <c r="A206" s="15" t="s">
        <v>1089</v>
      </c>
      <c r="B206" s="29">
        <v>44802</v>
      </c>
      <c r="C206" s="15" t="s">
        <v>1090</v>
      </c>
      <c r="D206" s="23" t="s">
        <v>26</v>
      </c>
      <c r="E206" s="52" t="s">
        <v>16</v>
      </c>
      <c r="F206" s="23"/>
      <c r="G206" s="23" t="s">
        <v>539</v>
      </c>
      <c r="H206" s="30" t="s">
        <v>540</v>
      </c>
      <c r="I206" s="31">
        <v>2760</v>
      </c>
      <c r="J206" s="21">
        <v>44743</v>
      </c>
      <c r="K206" s="21">
        <v>44802</v>
      </c>
      <c r="L206" s="22"/>
      <c r="M206" s="22" t="s">
        <v>1197</v>
      </c>
      <c r="N206" s="23" t="s">
        <v>1091</v>
      </c>
    </row>
    <row r="207" spans="1:14" x14ac:dyDescent="0.2">
      <c r="A207" s="27" t="s">
        <v>1092</v>
      </c>
      <c r="B207" s="69">
        <v>44802</v>
      </c>
      <c r="C207" s="27" t="s">
        <v>1093</v>
      </c>
      <c r="D207" s="23" t="s">
        <v>26</v>
      </c>
      <c r="E207" s="52" t="s">
        <v>16</v>
      </c>
      <c r="F207" s="23"/>
      <c r="G207" s="37" t="s">
        <v>596</v>
      </c>
      <c r="H207" s="30" t="s">
        <v>597</v>
      </c>
      <c r="I207" s="31">
        <v>560</v>
      </c>
      <c r="J207" s="21">
        <v>44791</v>
      </c>
      <c r="K207" s="21">
        <v>44803</v>
      </c>
      <c r="L207" s="22"/>
      <c r="M207" s="22" t="s">
        <v>1198</v>
      </c>
      <c r="N207" s="23" t="s">
        <v>1094</v>
      </c>
    </row>
    <row r="208" spans="1:14" ht="22.5" x14ac:dyDescent="0.2">
      <c r="A208" s="15" t="s">
        <v>1095</v>
      </c>
      <c r="B208" s="29">
        <v>44804</v>
      </c>
      <c r="C208" s="23" t="s">
        <v>1096</v>
      </c>
      <c r="D208" s="23" t="s">
        <v>17</v>
      </c>
      <c r="E208" s="23" t="s">
        <v>48</v>
      </c>
      <c r="F208" s="23"/>
      <c r="G208" s="23" t="s">
        <v>650</v>
      </c>
      <c r="H208" s="54" t="s">
        <v>651</v>
      </c>
      <c r="I208" s="31">
        <v>1300</v>
      </c>
      <c r="J208" s="21">
        <v>44808</v>
      </c>
      <c r="K208" s="21">
        <v>44926</v>
      </c>
      <c r="L208" s="22"/>
      <c r="M208" s="22" t="s">
        <v>1199</v>
      </c>
      <c r="N208" s="23" t="s">
        <v>1097</v>
      </c>
    </row>
    <row r="209" spans="1:14" x14ac:dyDescent="0.2">
      <c r="A209" s="15" t="s">
        <v>1098</v>
      </c>
      <c r="B209" s="29">
        <v>44805</v>
      </c>
      <c r="C209" s="15" t="s">
        <v>1099</v>
      </c>
      <c r="D209" s="23" t="s">
        <v>17</v>
      </c>
      <c r="E209" s="23" t="s">
        <v>16</v>
      </c>
      <c r="F209" s="23"/>
      <c r="G209" s="23" t="s">
        <v>1041</v>
      </c>
      <c r="H209" s="94">
        <v>14305571003</v>
      </c>
      <c r="I209" s="31">
        <v>170</v>
      </c>
      <c r="J209" s="21">
        <v>44807</v>
      </c>
      <c r="K209" s="21">
        <v>44926</v>
      </c>
      <c r="L209" s="22"/>
      <c r="M209" s="22" t="s">
        <v>1042</v>
      </c>
      <c r="N209" s="23" t="s">
        <v>1043</v>
      </c>
    </row>
    <row r="210" spans="1:14" ht="22.5" x14ac:dyDescent="0.2">
      <c r="A210" s="15" t="s">
        <v>1100</v>
      </c>
      <c r="B210" s="29">
        <v>44809</v>
      </c>
      <c r="C210" s="15" t="s">
        <v>1101</v>
      </c>
      <c r="D210" s="23" t="s">
        <v>15</v>
      </c>
      <c r="E210" s="23" t="s">
        <v>16</v>
      </c>
      <c r="F210" s="23"/>
      <c r="G210" s="23" t="s">
        <v>1102</v>
      </c>
      <c r="H210" s="30" t="s">
        <v>1103</v>
      </c>
      <c r="I210" s="31">
        <v>830</v>
      </c>
      <c r="J210" s="21">
        <v>44809</v>
      </c>
      <c r="K210" s="21">
        <v>44817</v>
      </c>
      <c r="L210" s="22"/>
      <c r="M210" s="22" t="s">
        <v>1200</v>
      </c>
      <c r="N210" s="23" t="s">
        <v>1104</v>
      </c>
    </row>
    <row r="211" spans="1:14" ht="33.75" x14ac:dyDescent="0.2">
      <c r="A211" s="15" t="s">
        <v>1105</v>
      </c>
      <c r="B211" s="29">
        <v>44809</v>
      </c>
      <c r="C211" s="15" t="s">
        <v>1106</v>
      </c>
      <c r="D211" s="23" t="s">
        <v>15</v>
      </c>
      <c r="E211" s="23" t="s">
        <v>48</v>
      </c>
      <c r="F211" s="23" t="s">
        <v>1107</v>
      </c>
      <c r="G211" s="23" t="s">
        <v>596</v>
      </c>
      <c r="H211" s="30" t="s">
        <v>597</v>
      </c>
      <c r="I211" s="31">
        <v>2175</v>
      </c>
      <c r="J211" s="21">
        <v>44824</v>
      </c>
      <c r="K211" s="21">
        <v>44824</v>
      </c>
      <c r="L211" s="22"/>
      <c r="M211" s="22" t="s">
        <v>1201</v>
      </c>
      <c r="N211" s="23" t="s">
        <v>1108</v>
      </c>
    </row>
    <row r="212" spans="1:14" x14ac:dyDescent="0.2">
      <c r="A212" s="15" t="s">
        <v>1109</v>
      </c>
      <c r="B212" s="29">
        <v>44813</v>
      </c>
      <c r="C212" s="15" t="s">
        <v>1110</v>
      </c>
      <c r="D212" s="23" t="s">
        <v>15</v>
      </c>
      <c r="E212" s="23" t="s">
        <v>16</v>
      </c>
      <c r="F212" s="23"/>
      <c r="G212" s="23" t="s">
        <v>704</v>
      </c>
      <c r="H212" s="18" t="s">
        <v>705</v>
      </c>
      <c r="I212" s="31">
        <v>11711</v>
      </c>
      <c r="J212" s="21">
        <v>44811</v>
      </c>
      <c r="K212" s="21">
        <v>44811</v>
      </c>
      <c r="L212" s="22"/>
      <c r="M212" s="22" t="s">
        <v>1202</v>
      </c>
      <c r="N212" s="23" t="s">
        <v>1111</v>
      </c>
    </row>
    <row r="213" spans="1:14" x14ac:dyDescent="0.2">
      <c r="A213" s="35" t="s">
        <v>1112</v>
      </c>
      <c r="B213" s="69">
        <v>44816</v>
      </c>
      <c r="C213" s="27" t="s">
        <v>1113</v>
      </c>
      <c r="D213" s="23" t="s">
        <v>17</v>
      </c>
      <c r="E213" s="23" t="s">
        <v>16</v>
      </c>
      <c r="F213" s="23"/>
      <c r="G213" s="23" t="s">
        <v>890</v>
      </c>
      <c r="H213" s="30" t="s">
        <v>891</v>
      </c>
      <c r="I213" s="31">
        <v>604.08000000000004</v>
      </c>
      <c r="J213" s="21">
        <v>44816</v>
      </c>
      <c r="K213" s="21">
        <v>44817</v>
      </c>
      <c r="L213" s="22"/>
      <c r="M213" s="22" t="s">
        <v>1203</v>
      </c>
      <c r="N213" s="23" t="s">
        <v>1114</v>
      </c>
    </row>
    <row r="214" spans="1:14" x14ac:dyDescent="0.2">
      <c r="A214" s="15" t="s">
        <v>1115</v>
      </c>
      <c r="B214" s="29">
        <v>44817</v>
      </c>
      <c r="C214" s="28" t="s">
        <v>1116</v>
      </c>
      <c r="D214" s="23" t="s">
        <v>17</v>
      </c>
      <c r="E214" s="23" t="s">
        <v>16</v>
      </c>
      <c r="F214" s="23"/>
      <c r="G214" s="23" t="s">
        <v>852</v>
      </c>
      <c r="H214" s="30" t="s">
        <v>853</v>
      </c>
      <c r="I214" s="31">
        <v>880</v>
      </c>
      <c r="J214" s="21">
        <v>44819</v>
      </c>
      <c r="K214" s="21">
        <v>44820</v>
      </c>
      <c r="L214" s="22"/>
      <c r="M214" s="22" t="s">
        <v>1204</v>
      </c>
      <c r="N214" s="23" t="s">
        <v>1117</v>
      </c>
    </row>
    <row r="215" spans="1:14" x14ac:dyDescent="0.2">
      <c r="A215" s="15" t="s">
        <v>1118</v>
      </c>
      <c r="B215" s="29">
        <v>44817</v>
      </c>
      <c r="C215" s="15" t="s">
        <v>1119</v>
      </c>
      <c r="D215" s="23" t="s">
        <v>17</v>
      </c>
      <c r="E215" s="23" t="s">
        <v>16</v>
      </c>
      <c r="F215" s="23"/>
      <c r="G215" s="23" t="s">
        <v>596</v>
      </c>
      <c r="H215" s="30" t="s">
        <v>597</v>
      </c>
      <c r="I215" s="31">
        <v>2000</v>
      </c>
      <c r="J215" s="21">
        <v>44816</v>
      </c>
      <c r="K215" s="21">
        <v>44830</v>
      </c>
      <c r="L215" s="22"/>
      <c r="M215" s="22" t="s">
        <v>1205</v>
      </c>
      <c r="N215" s="23" t="s">
        <v>1120</v>
      </c>
    </row>
    <row r="216" spans="1:14" x14ac:dyDescent="0.2">
      <c r="A216" s="15" t="s">
        <v>1121</v>
      </c>
      <c r="B216" s="29">
        <v>44819</v>
      </c>
      <c r="C216" s="15" t="s">
        <v>1122</v>
      </c>
      <c r="D216" s="23" t="s">
        <v>26</v>
      </c>
      <c r="E216" s="23" t="s">
        <v>16</v>
      </c>
      <c r="F216" s="23"/>
      <c r="G216" s="23" t="s">
        <v>363</v>
      </c>
      <c r="H216" s="30" t="s">
        <v>364</v>
      </c>
      <c r="I216" s="31">
        <v>1774</v>
      </c>
      <c r="J216" s="21">
        <v>44767</v>
      </c>
      <c r="K216" s="21">
        <v>44776</v>
      </c>
      <c r="L216" s="22"/>
      <c r="M216" s="22" t="s">
        <v>1206</v>
      </c>
      <c r="N216" s="23" t="s">
        <v>1123</v>
      </c>
    </row>
    <row r="217" spans="1:14" x14ac:dyDescent="0.2">
      <c r="A217" s="15" t="s">
        <v>1124</v>
      </c>
      <c r="B217" s="29">
        <v>44819</v>
      </c>
      <c r="C217" s="15" t="s">
        <v>1125</v>
      </c>
      <c r="D217" s="23" t="s">
        <v>15</v>
      </c>
      <c r="E217" s="23" t="s">
        <v>16</v>
      </c>
      <c r="F217" s="23"/>
      <c r="G217" s="23" t="s">
        <v>1126</v>
      </c>
      <c r="H217" s="54" t="s">
        <v>1127</v>
      </c>
      <c r="I217" s="31">
        <v>40.86</v>
      </c>
      <c r="J217" s="21">
        <v>44826</v>
      </c>
      <c r="K217" s="21">
        <v>44826</v>
      </c>
      <c r="L217" s="22"/>
      <c r="M217" s="22" t="s">
        <v>1207</v>
      </c>
      <c r="N217" s="23" t="s">
        <v>1128</v>
      </c>
    </row>
    <row r="218" spans="1:14" x14ac:dyDescent="0.2">
      <c r="A218" s="15" t="s">
        <v>1129</v>
      </c>
      <c r="B218" s="29">
        <v>44819</v>
      </c>
      <c r="C218" s="15" t="s">
        <v>1130</v>
      </c>
      <c r="D218" s="23" t="s">
        <v>15</v>
      </c>
      <c r="E218" s="23" t="s">
        <v>16</v>
      </c>
      <c r="F218" s="23"/>
      <c r="G218" s="23" t="s">
        <v>704</v>
      </c>
      <c r="H218" s="18" t="s">
        <v>705</v>
      </c>
      <c r="I218" s="31">
        <v>17860</v>
      </c>
      <c r="J218" s="21">
        <v>44776</v>
      </c>
      <c r="K218" s="21">
        <v>44776</v>
      </c>
      <c r="L218" s="22"/>
      <c r="M218" s="22" t="s">
        <v>1208</v>
      </c>
      <c r="N218" s="23" t="s">
        <v>1131</v>
      </c>
    </row>
    <row r="219" spans="1:14" ht="22.5" x14ac:dyDescent="0.2">
      <c r="A219" s="15" t="s">
        <v>1132</v>
      </c>
      <c r="B219" s="29">
        <v>44819</v>
      </c>
      <c r="C219" s="15" t="s">
        <v>1133</v>
      </c>
      <c r="D219" s="23" t="s">
        <v>15</v>
      </c>
      <c r="E219" s="23" t="s">
        <v>16</v>
      </c>
      <c r="F219" s="23"/>
      <c r="G219" s="23" t="s">
        <v>704</v>
      </c>
      <c r="H219" s="18" t="s">
        <v>705</v>
      </c>
      <c r="I219" s="31">
        <v>32364</v>
      </c>
      <c r="J219" s="21">
        <v>44777</v>
      </c>
      <c r="K219" s="21">
        <v>44797</v>
      </c>
      <c r="L219" s="22"/>
      <c r="M219" s="22" t="s">
        <v>1209</v>
      </c>
      <c r="N219" s="23" t="s">
        <v>1134</v>
      </c>
    </row>
    <row r="220" spans="1:14" x14ac:dyDescent="0.2">
      <c r="A220" s="15" t="s">
        <v>1135</v>
      </c>
      <c r="B220" s="29">
        <v>44824</v>
      </c>
      <c r="C220" s="15" t="s">
        <v>1136</v>
      </c>
      <c r="D220" s="23" t="s">
        <v>17</v>
      </c>
      <c r="E220" s="23" t="s">
        <v>16</v>
      </c>
      <c r="F220" s="23"/>
      <c r="G220" s="17" t="s">
        <v>1137</v>
      </c>
      <c r="H220" s="18" t="s">
        <v>1138</v>
      </c>
      <c r="I220" s="31">
        <v>1040</v>
      </c>
      <c r="J220" s="21">
        <v>44824</v>
      </c>
      <c r="K220" s="21"/>
      <c r="L220" s="22"/>
      <c r="M220" s="22" t="s">
        <v>1210</v>
      </c>
      <c r="N220" s="23" t="s">
        <v>1139</v>
      </c>
    </row>
    <row r="221" spans="1:14" ht="22.5" x14ac:dyDescent="0.2">
      <c r="A221" s="15" t="s">
        <v>1140</v>
      </c>
      <c r="B221" s="29">
        <v>44825</v>
      </c>
      <c r="C221" s="15" t="s">
        <v>1141</v>
      </c>
      <c r="D221" s="23" t="s">
        <v>17</v>
      </c>
      <c r="E221" s="23" t="s">
        <v>48</v>
      </c>
      <c r="F221" s="23"/>
      <c r="G221" s="17" t="s">
        <v>1142</v>
      </c>
      <c r="H221" s="95" t="s">
        <v>1143</v>
      </c>
      <c r="I221" s="31">
        <v>6480</v>
      </c>
      <c r="J221" s="21">
        <v>44857</v>
      </c>
      <c r="K221" s="21">
        <v>45588</v>
      </c>
      <c r="L221" s="22"/>
      <c r="M221" s="22" t="s">
        <v>1189</v>
      </c>
      <c r="N221" s="17" t="s">
        <v>1211</v>
      </c>
    </row>
    <row r="222" spans="1:14" ht="22.5" x14ac:dyDescent="0.2">
      <c r="A222" s="15" t="s">
        <v>1144</v>
      </c>
      <c r="B222" s="29">
        <v>44830</v>
      </c>
      <c r="C222" s="23" t="s">
        <v>1145</v>
      </c>
      <c r="D222" s="23" t="s">
        <v>26</v>
      </c>
      <c r="E222" s="23" t="s">
        <v>16</v>
      </c>
      <c r="F222" s="23"/>
      <c r="G222" s="23" t="s">
        <v>1146</v>
      </c>
      <c r="H222" s="30" t="s">
        <v>1147</v>
      </c>
      <c r="I222" s="31">
        <v>500</v>
      </c>
      <c r="J222" s="21">
        <v>44713</v>
      </c>
      <c r="K222" s="21">
        <v>44825</v>
      </c>
      <c r="L222" s="22"/>
      <c r="M222" s="22" t="s">
        <v>1212</v>
      </c>
      <c r="N222" s="23" t="s">
        <v>1148</v>
      </c>
    </row>
    <row r="223" spans="1:14" x14ac:dyDescent="0.2">
      <c r="A223" s="15" t="s">
        <v>1149</v>
      </c>
      <c r="B223" s="29">
        <v>44830</v>
      </c>
      <c r="C223" s="15" t="s">
        <v>1150</v>
      </c>
      <c r="D223" s="23" t="s">
        <v>26</v>
      </c>
      <c r="E223" s="23" t="s">
        <v>16</v>
      </c>
      <c r="F223" s="23"/>
      <c r="G223" s="23" t="s">
        <v>824</v>
      </c>
      <c r="H223" s="18" t="s">
        <v>825</v>
      </c>
      <c r="I223" s="31">
        <v>2800</v>
      </c>
      <c r="J223" s="21">
        <v>44832</v>
      </c>
      <c r="K223" s="21">
        <v>44844</v>
      </c>
      <c r="L223" s="22"/>
      <c r="M223" s="22" t="s">
        <v>1213</v>
      </c>
      <c r="N223" s="23" t="s">
        <v>1151</v>
      </c>
    </row>
    <row r="224" spans="1:14" ht="22.5" x14ac:dyDescent="0.2">
      <c r="A224" s="15" t="s">
        <v>1152</v>
      </c>
      <c r="B224" s="29">
        <v>44830</v>
      </c>
      <c r="C224" s="15" t="s">
        <v>1153</v>
      </c>
      <c r="D224" s="23" t="s">
        <v>15</v>
      </c>
      <c r="E224" s="23" t="s">
        <v>16</v>
      </c>
      <c r="F224" s="23"/>
      <c r="G224" s="23" t="s">
        <v>1102</v>
      </c>
      <c r="H224" s="30" t="s">
        <v>1103</v>
      </c>
      <c r="I224" s="31">
        <v>380</v>
      </c>
      <c r="J224" s="21">
        <v>44830</v>
      </c>
      <c r="K224" s="21">
        <v>44860</v>
      </c>
      <c r="L224" s="22"/>
      <c r="M224" s="22" t="s">
        <v>1214</v>
      </c>
      <c r="N224" s="23" t="s">
        <v>1154</v>
      </c>
    </row>
    <row r="225" spans="1:14" x14ac:dyDescent="0.2">
      <c r="A225" s="15" t="s">
        <v>1155</v>
      </c>
      <c r="B225" s="29">
        <v>44830</v>
      </c>
      <c r="C225" s="15" t="s">
        <v>1156</v>
      </c>
      <c r="D225" s="23" t="s">
        <v>15</v>
      </c>
      <c r="E225" s="23" t="s">
        <v>16</v>
      </c>
      <c r="F225" s="23"/>
      <c r="G225" s="23" t="s">
        <v>1157</v>
      </c>
      <c r="H225" s="30" t="s">
        <v>1158</v>
      </c>
      <c r="I225" s="31">
        <v>271</v>
      </c>
      <c r="J225" s="21">
        <v>44830</v>
      </c>
      <c r="K225" s="21">
        <v>44860</v>
      </c>
      <c r="L225" s="22"/>
      <c r="M225" s="22" t="s">
        <v>1215</v>
      </c>
      <c r="N225" s="23" t="s">
        <v>1159</v>
      </c>
    </row>
    <row r="226" spans="1:14" ht="33.75" x14ac:dyDescent="0.2">
      <c r="A226" s="15" t="s">
        <v>1160</v>
      </c>
      <c r="B226" s="29">
        <v>44831</v>
      </c>
      <c r="C226" s="15" t="s">
        <v>1161</v>
      </c>
      <c r="D226" s="23" t="s">
        <v>15</v>
      </c>
      <c r="E226" s="23" t="s">
        <v>48</v>
      </c>
      <c r="F226" s="23" t="s">
        <v>1186</v>
      </c>
      <c r="G226" s="37" t="s">
        <v>340</v>
      </c>
      <c r="H226" s="18" t="s">
        <v>341</v>
      </c>
      <c r="I226" s="31">
        <v>16300</v>
      </c>
      <c r="J226" s="21">
        <v>44849</v>
      </c>
      <c r="K226" s="21">
        <v>46006</v>
      </c>
      <c r="L226" s="22"/>
      <c r="M226" s="22" t="s">
        <v>1216</v>
      </c>
      <c r="N226" s="23" t="s">
        <v>1187</v>
      </c>
    </row>
    <row r="227" spans="1:14" s="42" customFormat="1" ht="33.75" x14ac:dyDescent="0.2">
      <c r="A227" s="41" t="s">
        <v>1162</v>
      </c>
      <c r="B227" s="29">
        <v>44831</v>
      </c>
      <c r="C227" s="23" t="s">
        <v>519</v>
      </c>
      <c r="D227" s="23" t="s">
        <v>17</v>
      </c>
      <c r="E227" s="23" t="s">
        <v>48</v>
      </c>
      <c r="F227" s="23" t="s">
        <v>520</v>
      </c>
      <c r="G227" s="23" t="s">
        <v>340</v>
      </c>
      <c r="H227" s="30" t="s">
        <v>341</v>
      </c>
      <c r="I227" s="31">
        <v>78000</v>
      </c>
      <c r="J227" s="21">
        <v>44687</v>
      </c>
      <c r="K227" s="21">
        <v>44957</v>
      </c>
      <c r="L227" s="22"/>
      <c r="M227" s="52" t="s">
        <v>1222</v>
      </c>
      <c r="N227" s="23" t="s">
        <v>1163</v>
      </c>
    </row>
    <row r="228" spans="1:14" x14ac:dyDescent="0.2">
      <c r="A228" s="15" t="s">
        <v>1164</v>
      </c>
      <c r="B228" s="29">
        <v>44833</v>
      </c>
      <c r="C228" s="28" t="s">
        <v>1165</v>
      </c>
      <c r="D228" s="23" t="s">
        <v>15</v>
      </c>
      <c r="E228" s="23" t="s">
        <v>16</v>
      </c>
      <c r="F228" s="23"/>
      <c r="G228" s="23" t="s">
        <v>596</v>
      </c>
      <c r="H228" s="30" t="s">
        <v>597</v>
      </c>
      <c r="I228" s="31">
        <v>2923</v>
      </c>
      <c r="J228" s="21">
        <v>44852</v>
      </c>
      <c r="K228" s="21">
        <v>44852</v>
      </c>
      <c r="L228" s="22"/>
      <c r="M228" s="22"/>
      <c r="N228" s="23" t="s">
        <v>1166</v>
      </c>
    </row>
    <row r="229" spans="1:14" ht="22.5" x14ac:dyDescent="0.2">
      <c r="A229" s="15" t="s">
        <v>1167</v>
      </c>
      <c r="B229" s="29">
        <v>44833</v>
      </c>
      <c r="C229" s="15" t="s">
        <v>1168</v>
      </c>
      <c r="D229" s="23" t="s">
        <v>17</v>
      </c>
      <c r="E229" s="23" t="s">
        <v>48</v>
      </c>
      <c r="F229" s="23" t="s">
        <v>1188</v>
      </c>
      <c r="G229" s="23" t="s">
        <v>1169</v>
      </c>
      <c r="H229" s="30" t="s">
        <v>1170</v>
      </c>
      <c r="I229" s="31">
        <v>305</v>
      </c>
      <c r="J229" s="21">
        <v>44830</v>
      </c>
      <c r="K229" s="21">
        <v>44834</v>
      </c>
      <c r="L229" s="22"/>
      <c r="M229" s="22" t="s">
        <v>1218</v>
      </c>
      <c r="N229" s="23" t="s">
        <v>1171</v>
      </c>
    </row>
    <row r="230" spans="1:14" s="42" customFormat="1" ht="77.25" customHeight="1" x14ac:dyDescent="0.2">
      <c r="A230" s="104">
        <v>9425495488</v>
      </c>
      <c r="B230" s="29">
        <v>44833</v>
      </c>
      <c r="C230" s="41" t="s">
        <v>909</v>
      </c>
      <c r="D230" s="23" t="s">
        <v>15</v>
      </c>
      <c r="E230" s="23" t="s">
        <v>16</v>
      </c>
      <c r="F230" s="23"/>
      <c r="G230" s="23" t="s">
        <v>910</v>
      </c>
      <c r="H230" s="30" t="s">
        <v>911</v>
      </c>
      <c r="I230" s="31">
        <v>87500</v>
      </c>
      <c r="J230" s="21">
        <v>44735</v>
      </c>
      <c r="K230" s="21">
        <v>44834</v>
      </c>
      <c r="L230" s="22"/>
      <c r="M230" s="22" t="s">
        <v>912</v>
      </c>
      <c r="N230" s="23" t="s">
        <v>1172</v>
      </c>
    </row>
    <row r="231" spans="1:14" x14ac:dyDescent="0.2">
      <c r="A231" s="15" t="s">
        <v>1173</v>
      </c>
      <c r="B231" s="29">
        <v>44834</v>
      </c>
      <c r="C231" s="28" t="s">
        <v>1174</v>
      </c>
      <c r="D231" s="23" t="s">
        <v>26</v>
      </c>
      <c r="E231" s="23" t="s">
        <v>16</v>
      </c>
      <c r="F231" s="23"/>
      <c r="G231" s="23" t="s">
        <v>1175</v>
      </c>
      <c r="H231" s="54" t="s">
        <v>1176</v>
      </c>
      <c r="I231" s="31">
        <v>2839.48</v>
      </c>
      <c r="J231" s="21">
        <v>44837</v>
      </c>
      <c r="K231" s="21">
        <v>44848</v>
      </c>
      <c r="L231" s="22"/>
      <c r="M231" s="22" t="s">
        <v>1219</v>
      </c>
      <c r="N231" s="23" t="s">
        <v>1177</v>
      </c>
    </row>
    <row r="232" spans="1:14" x14ac:dyDescent="0.2">
      <c r="A232" s="15" t="s">
        <v>1178</v>
      </c>
      <c r="B232" s="29">
        <v>44834</v>
      </c>
      <c r="C232" s="15" t="s">
        <v>1179</v>
      </c>
      <c r="D232" s="23" t="s">
        <v>15</v>
      </c>
      <c r="E232" s="23" t="s">
        <v>16</v>
      </c>
      <c r="F232" s="23"/>
      <c r="G232" s="23" t="s">
        <v>1180</v>
      </c>
      <c r="H232" s="30" t="s">
        <v>1181</v>
      </c>
      <c r="I232" s="31">
        <v>2880</v>
      </c>
      <c r="J232" s="21">
        <v>44833</v>
      </c>
      <c r="K232" s="21">
        <v>44863</v>
      </c>
      <c r="L232" s="22"/>
      <c r="M232" s="22" t="s">
        <v>1220</v>
      </c>
      <c r="N232" s="23" t="s">
        <v>1182</v>
      </c>
    </row>
    <row r="233" spans="1:14" ht="45" x14ac:dyDescent="0.2">
      <c r="A233" s="15" t="s">
        <v>1183</v>
      </c>
      <c r="B233" s="29">
        <v>44834</v>
      </c>
      <c r="C233" s="15" t="s">
        <v>1184</v>
      </c>
      <c r="D233" s="23" t="s">
        <v>17</v>
      </c>
      <c r="E233" s="23" t="s">
        <v>16</v>
      </c>
      <c r="F233" s="23"/>
      <c r="G233" s="23" t="s">
        <v>596</v>
      </c>
      <c r="H233" s="30" t="s">
        <v>597</v>
      </c>
      <c r="I233" s="31">
        <v>646</v>
      </c>
      <c r="J233" s="21">
        <v>44806</v>
      </c>
      <c r="K233" s="21">
        <v>44830</v>
      </c>
      <c r="L233" s="22"/>
      <c r="M233" s="22" t="s">
        <v>1221</v>
      </c>
      <c r="N233" s="23" t="s">
        <v>1185</v>
      </c>
    </row>
    <row r="234" spans="1:14" x14ac:dyDescent="0.25">
      <c r="A234" s="58"/>
      <c r="B234" s="29"/>
      <c r="C234" s="23"/>
      <c r="D234" s="23"/>
      <c r="E234" s="23"/>
      <c r="F234" s="23"/>
      <c r="G234" s="23"/>
      <c r="H234" s="30"/>
      <c r="I234" s="31"/>
      <c r="J234" s="21"/>
      <c r="K234" s="21"/>
      <c r="L234" s="22"/>
      <c r="M234" s="22"/>
      <c r="N234" s="23"/>
    </row>
    <row r="235" spans="1:14" ht="11.25" customHeight="1" x14ac:dyDescent="0.25">
      <c r="A235" s="58"/>
      <c r="B235" s="29"/>
      <c r="C235" s="23"/>
      <c r="D235" s="23"/>
      <c r="E235" s="23"/>
      <c r="F235" s="23"/>
      <c r="G235" s="23"/>
      <c r="H235" s="39"/>
      <c r="I235" s="31"/>
      <c r="J235" s="21"/>
      <c r="K235" s="21"/>
      <c r="L235" s="22"/>
      <c r="M235" s="22"/>
      <c r="N235" s="23"/>
    </row>
    <row r="236" spans="1:14" ht="28.5" customHeight="1" x14ac:dyDescent="0.25">
      <c r="A236" s="58"/>
      <c r="B236" s="29"/>
      <c r="C236" s="23"/>
      <c r="D236" s="23"/>
      <c r="E236" s="23"/>
      <c r="F236" s="23"/>
      <c r="G236" s="23"/>
      <c r="H236" s="30"/>
      <c r="I236" s="31"/>
      <c r="J236" s="21"/>
      <c r="K236" s="21"/>
      <c r="L236" s="22"/>
      <c r="M236" s="22"/>
      <c r="N236" s="23"/>
    </row>
    <row r="237" spans="1:14" x14ac:dyDescent="0.25">
      <c r="A237" s="58"/>
      <c r="B237" s="29"/>
      <c r="C237" s="23"/>
      <c r="D237" s="23"/>
      <c r="E237" s="23"/>
      <c r="F237" s="23"/>
      <c r="G237" s="23"/>
      <c r="H237" s="30"/>
      <c r="I237" s="31"/>
      <c r="J237" s="21"/>
      <c r="K237" s="21"/>
      <c r="L237" s="22"/>
      <c r="M237" s="22"/>
      <c r="N237" s="23"/>
    </row>
    <row r="238" spans="1:14" x14ac:dyDescent="0.25">
      <c r="A238" s="58"/>
      <c r="B238" s="29"/>
      <c r="C238" s="23"/>
      <c r="D238" s="23"/>
      <c r="E238" s="23"/>
      <c r="F238" s="23"/>
      <c r="G238" s="23"/>
      <c r="H238" s="30"/>
      <c r="I238" s="31"/>
      <c r="J238" s="21"/>
      <c r="K238" s="21"/>
      <c r="L238" s="22"/>
      <c r="M238" s="22"/>
      <c r="N238" s="23"/>
    </row>
    <row r="239" spans="1:14" x14ac:dyDescent="0.25">
      <c r="A239" s="58"/>
      <c r="B239" s="29"/>
      <c r="C239" s="23"/>
      <c r="D239" s="23"/>
      <c r="E239" s="23"/>
      <c r="F239" s="23"/>
      <c r="G239" s="23"/>
      <c r="H239" s="30"/>
      <c r="I239" s="31"/>
      <c r="J239" s="21"/>
      <c r="K239" s="21"/>
      <c r="L239" s="22"/>
      <c r="M239" s="22"/>
      <c r="N239" s="23"/>
    </row>
    <row r="240" spans="1:14" x14ac:dyDescent="0.25">
      <c r="A240" s="58"/>
      <c r="B240" s="29"/>
      <c r="C240" s="23"/>
      <c r="D240" s="23"/>
      <c r="E240" s="23"/>
      <c r="F240" s="23"/>
      <c r="G240" s="23"/>
      <c r="H240" s="30"/>
      <c r="I240" s="31"/>
      <c r="J240" s="21"/>
      <c r="K240" s="21"/>
      <c r="L240" s="22"/>
      <c r="M240" s="22"/>
      <c r="N240" s="23"/>
    </row>
    <row r="241" spans="1:14" x14ac:dyDescent="0.25">
      <c r="A241" s="58"/>
      <c r="B241" s="29"/>
      <c r="C241" s="23"/>
      <c r="D241" s="23"/>
      <c r="E241" s="23"/>
      <c r="F241" s="23"/>
      <c r="G241" s="23"/>
      <c r="H241" s="30"/>
      <c r="I241" s="31"/>
      <c r="J241" s="21"/>
      <c r="K241" s="21"/>
      <c r="L241" s="22"/>
      <c r="M241" s="22"/>
      <c r="N241" s="23"/>
    </row>
    <row r="242" spans="1:14" x14ac:dyDescent="0.25">
      <c r="A242" s="58"/>
      <c r="B242" s="29"/>
      <c r="C242" s="23"/>
      <c r="D242" s="23"/>
      <c r="E242" s="23"/>
      <c r="F242" s="23"/>
      <c r="G242" s="23"/>
      <c r="H242" s="30"/>
      <c r="I242" s="31"/>
      <c r="J242" s="21"/>
      <c r="K242" s="21"/>
      <c r="L242" s="22"/>
      <c r="M242" s="22"/>
      <c r="N242" s="23"/>
    </row>
    <row r="243" spans="1:14" x14ac:dyDescent="0.25">
      <c r="A243" s="58"/>
      <c r="B243" s="29"/>
      <c r="C243" s="23"/>
      <c r="D243" s="23"/>
      <c r="E243" s="23"/>
      <c r="F243" s="23"/>
      <c r="G243" s="23"/>
      <c r="H243" s="30"/>
      <c r="I243" s="31"/>
      <c r="J243" s="21"/>
      <c r="K243" s="21"/>
      <c r="L243" s="22"/>
      <c r="M243" s="22"/>
      <c r="N243" s="23"/>
    </row>
    <row r="244" spans="1:14" x14ac:dyDescent="0.25">
      <c r="A244" s="58"/>
      <c r="B244" s="29"/>
      <c r="C244" s="23"/>
      <c r="D244" s="23"/>
      <c r="E244" s="23"/>
      <c r="F244" s="23"/>
      <c r="G244" s="23"/>
      <c r="H244" s="30"/>
      <c r="I244" s="31"/>
      <c r="J244" s="21"/>
      <c r="K244" s="21"/>
      <c r="L244" s="22"/>
      <c r="M244" s="22"/>
      <c r="N244" s="23"/>
    </row>
    <row r="245" spans="1:14" x14ac:dyDescent="0.25">
      <c r="A245" s="58"/>
      <c r="B245" s="29"/>
      <c r="C245" s="23"/>
      <c r="D245" s="23"/>
      <c r="E245" s="23"/>
      <c r="F245" s="23"/>
      <c r="G245" s="23"/>
      <c r="H245" s="30"/>
      <c r="I245" s="31"/>
      <c r="J245" s="21"/>
      <c r="K245" s="21"/>
      <c r="L245" s="22"/>
      <c r="M245" s="22"/>
      <c r="N245" s="23"/>
    </row>
    <row r="246" spans="1:14" x14ac:dyDescent="0.25">
      <c r="A246" s="58"/>
      <c r="B246" s="29"/>
      <c r="C246" s="23"/>
      <c r="D246" s="23"/>
      <c r="E246" s="23"/>
      <c r="F246" s="23"/>
      <c r="G246" s="23"/>
      <c r="H246" s="30"/>
      <c r="I246" s="31"/>
      <c r="J246" s="21"/>
      <c r="K246" s="21"/>
      <c r="L246" s="22"/>
      <c r="M246" s="22"/>
      <c r="N246" s="23"/>
    </row>
    <row r="247" spans="1:14" x14ac:dyDescent="0.25">
      <c r="A247" s="58"/>
      <c r="B247" s="29"/>
      <c r="C247" s="23"/>
      <c r="D247" s="23"/>
      <c r="E247" s="23"/>
      <c r="F247" s="23"/>
      <c r="G247" s="23"/>
      <c r="H247" s="30"/>
      <c r="I247" s="31"/>
      <c r="J247" s="21"/>
      <c r="K247" s="21"/>
      <c r="L247" s="22"/>
      <c r="M247" s="22"/>
      <c r="N247" s="23"/>
    </row>
    <row r="248" spans="1:14" ht="24" customHeight="1" x14ac:dyDescent="0.25">
      <c r="A248" s="58"/>
      <c r="B248" s="29"/>
      <c r="C248" s="23"/>
      <c r="D248" s="23"/>
      <c r="E248" s="23"/>
      <c r="F248" s="23"/>
      <c r="G248" s="23"/>
      <c r="H248" s="30"/>
      <c r="I248" s="31"/>
      <c r="J248" s="21"/>
      <c r="K248" s="21"/>
      <c r="L248" s="22"/>
      <c r="M248" s="22"/>
      <c r="N248" s="23"/>
    </row>
    <row r="249" spans="1:14" x14ac:dyDescent="0.25">
      <c r="A249" s="58"/>
      <c r="B249" s="29"/>
      <c r="C249" s="23"/>
      <c r="D249" s="23"/>
      <c r="E249" s="23"/>
      <c r="F249" s="23"/>
      <c r="G249" s="23"/>
      <c r="H249" s="30"/>
      <c r="I249" s="31"/>
      <c r="J249" s="21"/>
      <c r="K249" s="21"/>
      <c r="L249" s="22"/>
      <c r="M249" s="22"/>
      <c r="N249" s="23"/>
    </row>
    <row r="250" spans="1:14" x14ac:dyDescent="0.25">
      <c r="A250" s="58"/>
      <c r="B250" s="29"/>
      <c r="C250" s="23"/>
      <c r="D250" s="23"/>
      <c r="E250" s="23"/>
      <c r="F250" s="23"/>
      <c r="G250" s="23"/>
      <c r="H250" s="30"/>
      <c r="I250" s="31"/>
      <c r="J250" s="21"/>
      <c r="K250" s="21"/>
      <c r="L250" s="22"/>
      <c r="M250" s="22"/>
      <c r="N250" s="23"/>
    </row>
    <row r="251" spans="1:14" x14ac:dyDescent="0.25">
      <c r="A251" s="58"/>
      <c r="B251" s="29"/>
      <c r="C251" s="23"/>
      <c r="D251" s="23"/>
      <c r="E251" s="23"/>
      <c r="F251" s="23"/>
      <c r="G251" s="23"/>
      <c r="H251" s="30"/>
      <c r="I251" s="31"/>
      <c r="J251" s="21"/>
      <c r="K251" s="21"/>
      <c r="L251" s="22"/>
      <c r="M251" s="22"/>
      <c r="N251" s="23"/>
    </row>
    <row r="252" spans="1:14" x14ac:dyDescent="0.25">
      <c r="A252" s="58"/>
      <c r="B252" s="29"/>
      <c r="C252" s="23"/>
      <c r="D252" s="23"/>
      <c r="E252" s="23"/>
      <c r="F252" s="23"/>
      <c r="G252" s="23"/>
      <c r="H252" s="30"/>
      <c r="I252" s="31"/>
      <c r="J252" s="21"/>
      <c r="K252" s="21"/>
      <c r="L252" s="22"/>
      <c r="M252" s="22"/>
      <c r="N252" s="23"/>
    </row>
    <row r="253" spans="1:14" x14ac:dyDescent="0.25">
      <c r="A253" s="58"/>
      <c r="B253" s="29"/>
      <c r="C253" s="23"/>
      <c r="D253" s="23"/>
      <c r="E253" s="23"/>
      <c r="F253" s="23"/>
      <c r="G253" s="23"/>
      <c r="H253" s="30"/>
      <c r="I253" s="31"/>
      <c r="J253" s="21"/>
      <c r="K253" s="21"/>
      <c r="L253" s="22"/>
      <c r="M253" s="22"/>
      <c r="N253" s="23"/>
    </row>
    <row r="254" spans="1:14" x14ac:dyDescent="0.25">
      <c r="A254" s="58"/>
      <c r="B254" s="29"/>
      <c r="C254" s="23"/>
      <c r="D254" s="23"/>
      <c r="E254" s="23"/>
      <c r="F254" s="23"/>
      <c r="G254" s="23"/>
      <c r="H254" s="30"/>
      <c r="I254" s="31"/>
      <c r="J254" s="21"/>
      <c r="K254" s="21"/>
      <c r="L254" s="22"/>
      <c r="M254" s="22"/>
      <c r="N254" s="23"/>
    </row>
    <row r="255" spans="1:14" x14ac:dyDescent="0.25">
      <c r="A255" s="58"/>
      <c r="B255" s="29"/>
      <c r="C255" s="23"/>
      <c r="D255" s="23"/>
      <c r="E255" s="23"/>
      <c r="F255" s="23"/>
      <c r="G255" s="23"/>
      <c r="H255" s="30"/>
      <c r="I255" s="31"/>
      <c r="J255" s="21"/>
      <c r="K255" s="21"/>
      <c r="L255" s="22"/>
      <c r="M255" s="22"/>
      <c r="N255" s="23"/>
    </row>
    <row r="256" spans="1:14" x14ac:dyDescent="0.25">
      <c r="A256" s="58"/>
      <c r="B256" s="29"/>
      <c r="C256" s="23"/>
      <c r="D256" s="23"/>
      <c r="E256" s="23"/>
      <c r="F256" s="23"/>
      <c r="G256" s="23"/>
      <c r="H256" s="30"/>
      <c r="I256" s="31"/>
      <c r="J256" s="21"/>
      <c r="K256" s="21"/>
      <c r="L256" s="22"/>
      <c r="M256" s="22"/>
      <c r="N256" s="23"/>
    </row>
    <row r="257" spans="1:14" x14ac:dyDescent="0.25">
      <c r="A257" s="58"/>
      <c r="B257" s="29"/>
      <c r="C257" s="23"/>
      <c r="D257" s="23"/>
      <c r="E257" s="23"/>
      <c r="F257" s="23"/>
      <c r="G257" s="23"/>
      <c r="H257" s="30"/>
      <c r="I257" s="31"/>
      <c r="J257" s="21"/>
      <c r="K257" s="21"/>
      <c r="L257" s="22"/>
      <c r="M257" s="22"/>
      <c r="N257" s="23"/>
    </row>
    <row r="258" spans="1:14" x14ac:dyDescent="0.25">
      <c r="A258" s="58"/>
      <c r="B258" s="29"/>
      <c r="C258" s="23"/>
      <c r="D258" s="23"/>
      <c r="E258" s="23"/>
      <c r="F258" s="23"/>
      <c r="G258" s="23"/>
      <c r="H258" s="30"/>
      <c r="I258" s="31"/>
      <c r="J258" s="21"/>
      <c r="K258" s="21"/>
      <c r="L258" s="31"/>
      <c r="M258" s="22"/>
      <c r="N258" s="23"/>
    </row>
    <row r="259" spans="1:14" x14ac:dyDescent="0.25">
      <c r="A259" s="58"/>
      <c r="B259" s="29"/>
      <c r="C259" s="23"/>
      <c r="D259" s="23"/>
      <c r="E259" s="23"/>
      <c r="F259" s="23"/>
      <c r="G259" s="23"/>
      <c r="H259" s="30"/>
      <c r="I259" s="31"/>
      <c r="J259" s="21"/>
      <c r="K259" s="21"/>
      <c r="L259" s="22"/>
      <c r="M259" s="22"/>
      <c r="N259" s="23"/>
    </row>
    <row r="260" spans="1:14" x14ac:dyDescent="0.25">
      <c r="A260" s="58"/>
      <c r="B260" s="29"/>
      <c r="C260" s="23"/>
      <c r="D260" s="23"/>
      <c r="E260" s="23"/>
      <c r="F260" s="23"/>
      <c r="G260" s="23"/>
      <c r="H260" s="30"/>
      <c r="I260" s="31"/>
      <c r="J260" s="21"/>
      <c r="K260" s="21"/>
      <c r="L260" s="22"/>
      <c r="M260" s="22"/>
      <c r="N260" s="23"/>
    </row>
    <row r="261" spans="1:14" x14ac:dyDescent="0.25">
      <c r="A261" s="59"/>
      <c r="B261" s="29"/>
      <c r="C261" s="23"/>
      <c r="D261" s="23"/>
      <c r="E261" s="23"/>
      <c r="F261" s="23"/>
      <c r="G261" s="99"/>
      <c r="H261" s="100"/>
      <c r="I261" s="31"/>
      <c r="J261" s="21"/>
      <c r="K261" s="21"/>
      <c r="L261" s="22"/>
      <c r="M261" s="22"/>
      <c r="N261" s="23"/>
    </row>
    <row r="262" spans="1:14" x14ac:dyDescent="0.25">
      <c r="A262" s="58"/>
      <c r="B262" s="29"/>
      <c r="C262" s="23"/>
      <c r="D262" s="23"/>
      <c r="E262" s="23"/>
      <c r="F262" s="23"/>
      <c r="G262" s="23"/>
      <c r="H262" s="30"/>
      <c r="I262" s="31"/>
      <c r="J262" s="21"/>
      <c r="K262" s="21"/>
      <c r="L262" s="22"/>
      <c r="M262" s="22"/>
      <c r="N262" s="23"/>
    </row>
    <row r="263" spans="1:14" x14ac:dyDescent="0.25">
      <c r="A263" s="60"/>
      <c r="B263" s="29"/>
      <c r="C263" s="23"/>
      <c r="D263" s="23"/>
      <c r="E263" s="23"/>
      <c r="F263" s="23"/>
      <c r="G263" s="23"/>
      <c r="H263" s="30"/>
      <c r="I263" s="31"/>
      <c r="J263" s="21"/>
      <c r="K263" s="21"/>
      <c r="L263" s="22"/>
      <c r="M263" s="22"/>
      <c r="N263" s="23"/>
    </row>
    <row r="264" spans="1:14" x14ac:dyDescent="0.2">
      <c r="A264" s="41"/>
      <c r="B264" s="29"/>
      <c r="C264" s="23"/>
      <c r="D264" s="23"/>
      <c r="E264" s="23"/>
      <c r="F264" s="23"/>
      <c r="G264" s="23"/>
      <c r="H264" s="30"/>
      <c r="I264" s="31"/>
      <c r="J264" s="21"/>
      <c r="K264" s="21"/>
      <c r="L264" s="22"/>
      <c r="M264" s="22"/>
      <c r="N264" s="23"/>
    </row>
    <row r="265" spans="1:14" x14ac:dyDescent="0.2">
      <c r="A265" s="41"/>
      <c r="B265" s="29"/>
      <c r="C265" s="23"/>
      <c r="D265" s="23"/>
      <c r="E265" s="23"/>
      <c r="F265" s="23"/>
      <c r="G265" s="23"/>
      <c r="H265" s="30"/>
      <c r="I265" s="31"/>
      <c r="J265" s="21"/>
      <c r="K265" s="21"/>
      <c r="L265" s="22"/>
      <c r="M265" s="22"/>
      <c r="N265" s="23"/>
    </row>
    <row r="266" spans="1:14" ht="27" customHeight="1" x14ac:dyDescent="0.2">
      <c r="A266" s="41"/>
      <c r="B266" s="29"/>
      <c r="C266" s="23"/>
      <c r="D266" s="23"/>
      <c r="E266" s="23"/>
      <c r="F266" s="23"/>
      <c r="G266" s="23"/>
      <c r="H266" s="30"/>
      <c r="I266" s="31"/>
      <c r="J266" s="21"/>
      <c r="K266" s="21"/>
      <c r="L266" s="22"/>
      <c r="M266" s="22"/>
      <c r="N266" s="23"/>
    </row>
    <row r="267" spans="1:14" x14ac:dyDescent="0.2">
      <c r="A267" s="41"/>
      <c r="B267" s="29"/>
      <c r="C267" s="23"/>
      <c r="D267" s="23"/>
      <c r="E267" s="23"/>
      <c r="F267" s="23"/>
      <c r="G267" s="23"/>
      <c r="H267" s="30"/>
      <c r="I267" s="31"/>
      <c r="J267" s="21"/>
      <c r="K267" s="21"/>
      <c r="L267" s="22"/>
      <c r="M267" s="22"/>
      <c r="N267" s="23"/>
    </row>
    <row r="268" spans="1:14" x14ac:dyDescent="0.2">
      <c r="A268" s="41"/>
      <c r="B268" s="29"/>
      <c r="C268" s="23"/>
      <c r="D268" s="23"/>
      <c r="E268" s="23"/>
      <c r="F268" s="23"/>
      <c r="G268" s="23"/>
      <c r="H268" s="30"/>
      <c r="I268" s="31"/>
      <c r="J268" s="21"/>
      <c r="K268" s="21"/>
      <c r="L268" s="22"/>
      <c r="M268" s="22"/>
      <c r="N268" s="23"/>
    </row>
    <row r="269" spans="1:14" x14ac:dyDescent="0.25">
      <c r="A269" s="58"/>
      <c r="B269" s="29"/>
      <c r="C269" s="23"/>
      <c r="D269" s="23"/>
      <c r="E269" s="23"/>
      <c r="F269" s="23"/>
      <c r="G269" s="23"/>
      <c r="H269" s="30"/>
      <c r="I269" s="31"/>
      <c r="J269" s="21"/>
      <c r="K269" s="21"/>
      <c r="L269" s="22"/>
      <c r="M269" s="22"/>
      <c r="N269" s="23"/>
    </row>
    <row r="270" spans="1:14" x14ac:dyDescent="0.25">
      <c r="A270" s="58"/>
      <c r="B270" s="29"/>
      <c r="C270" s="23"/>
      <c r="D270" s="23"/>
      <c r="E270" s="23"/>
      <c r="F270" s="23"/>
      <c r="G270" s="23"/>
      <c r="H270" s="30"/>
      <c r="I270" s="31"/>
      <c r="J270" s="21"/>
      <c r="K270" s="21"/>
      <c r="L270" s="22"/>
      <c r="M270" s="22"/>
      <c r="N270" s="23"/>
    </row>
    <row r="271" spans="1:14" x14ac:dyDescent="0.25">
      <c r="A271" s="58"/>
      <c r="B271" s="29"/>
      <c r="C271" s="23"/>
      <c r="D271" s="23"/>
      <c r="E271" s="23"/>
      <c r="F271" s="23"/>
      <c r="G271" s="23"/>
      <c r="H271" s="30"/>
      <c r="I271" s="31"/>
      <c r="J271" s="21"/>
      <c r="K271" s="21"/>
      <c r="L271" s="22"/>
      <c r="M271" s="22"/>
      <c r="N271" s="23"/>
    </row>
    <row r="272" spans="1:14" x14ac:dyDescent="0.25">
      <c r="A272" s="58"/>
      <c r="B272" s="29"/>
      <c r="C272" s="23"/>
      <c r="D272" s="23"/>
      <c r="E272" s="23"/>
      <c r="F272" s="23"/>
      <c r="G272" s="23"/>
      <c r="H272" s="30"/>
      <c r="I272" s="31"/>
      <c r="J272" s="21"/>
      <c r="K272" s="21"/>
      <c r="L272" s="22"/>
      <c r="M272" s="22"/>
      <c r="N272" s="23"/>
    </row>
    <row r="273" spans="1:14" x14ac:dyDescent="0.25">
      <c r="A273" s="58"/>
      <c r="B273" s="29"/>
      <c r="C273" s="23"/>
      <c r="D273" s="23"/>
      <c r="E273" s="23"/>
      <c r="F273" s="23"/>
      <c r="G273" s="23"/>
      <c r="H273" s="30"/>
      <c r="I273" s="31"/>
      <c r="J273" s="21"/>
      <c r="K273" s="21"/>
      <c r="L273" s="22"/>
      <c r="M273" s="22"/>
      <c r="N273" s="23"/>
    </row>
    <row r="274" spans="1:14" x14ac:dyDescent="0.25">
      <c r="A274" s="58"/>
      <c r="B274" s="29"/>
      <c r="C274" s="23"/>
      <c r="D274" s="23"/>
      <c r="E274" s="23"/>
      <c r="F274" s="23"/>
      <c r="G274" s="23"/>
      <c r="H274" s="30"/>
      <c r="I274" s="31"/>
      <c r="J274" s="21"/>
      <c r="K274" s="21"/>
      <c r="L274" s="22"/>
      <c r="M274" s="22"/>
      <c r="N274" s="23"/>
    </row>
    <row r="275" spans="1:14" x14ac:dyDescent="0.2">
      <c r="A275" s="41"/>
      <c r="B275" s="29"/>
      <c r="C275" s="23"/>
      <c r="D275" s="23"/>
      <c r="E275" s="23"/>
      <c r="F275" s="23"/>
      <c r="G275" s="23"/>
      <c r="H275" s="54"/>
      <c r="I275" s="31"/>
      <c r="J275" s="21"/>
      <c r="K275" s="21"/>
      <c r="L275" s="22"/>
      <c r="M275" s="22"/>
      <c r="N275" s="23"/>
    </row>
    <row r="276" spans="1:14" x14ac:dyDescent="0.2">
      <c r="A276" s="41"/>
      <c r="B276" s="29"/>
      <c r="C276" s="41"/>
      <c r="D276" s="23"/>
      <c r="E276" s="23"/>
      <c r="F276" s="23"/>
      <c r="G276" s="23"/>
      <c r="H276" s="54"/>
      <c r="I276" s="31"/>
      <c r="J276" s="21"/>
      <c r="K276" s="21"/>
      <c r="L276" s="22"/>
      <c r="M276" s="22"/>
      <c r="N276" s="23"/>
    </row>
    <row r="277" spans="1:14" x14ac:dyDescent="0.2">
      <c r="A277" s="41"/>
      <c r="B277" s="29"/>
      <c r="C277" s="61"/>
      <c r="D277" s="23"/>
      <c r="E277" s="23"/>
      <c r="F277" s="23"/>
      <c r="G277" s="23"/>
      <c r="H277" s="30"/>
      <c r="I277" s="31"/>
      <c r="J277" s="21"/>
      <c r="K277" s="21"/>
      <c r="L277" s="22"/>
      <c r="M277" s="22"/>
      <c r="N277" s="23"/>
    </row>
    <row r="278" spans="1:14" x14ac:dyDescent="0.2">
      <c r="A278" s="41"/>
      <c r="B278" s="29"/>
      <c r="C278" s="41"/>
      <c r="D278" s="23"/>
      <c r="E278" s="23"/>
      <c r="F278" s="23"/>
      <c r="G278" s="23"/>
      <c r="H278" s="30"/>
      <c r="I278" s="31"/>
      <c r="J278" s="21"/>
      <c r="K278" s="21"/>
      <c r="L278" s="22"/>
      <c r="M278" s="22"/>
      <c r="N278" s="23"/>
    </row>
    <row r="279" spans="1:14" x14ac:dyDescent="0.2">
      <c r="A279" s="41"/>
      <c r="B279" s="29"/>
      <c r="C279" s="41"/>
      <c r="D279" s="23"/>
      <c r="E279" s="23"/>
      <c r="F279" s="23"/>
      <c r="G279" s="23"/>
      <c r="H279" s="30"/>
      <c r="I279" s="31"/>
      <c r="J279" s="21"/>
      <c r="K279" s="21"/>
      <c r="L279" s="22"/>
      <c r="M279" s="22"/>
      <c r="N279" s="23"/>
    </row>
    <row r="280" spans="1:14" x14ac:dyDescent="0.2">
      <c r="A280" s="41"/>
      <c r="B280" s="29"/>
      <c r="C280" s="61"/>
      <c r="D280" s="23"/>
      <c r="E280" s="23"/>
      <c r="F280" s="23"/>
      <c r="G280" s="23"/>
      <c r="H280" s="30"/>
      <c r="I280" s="31"/>
      <c r="J280" s="21"/>
      <c r="K280" s="21"/>
      <c r="L280" s="22"/>
      <c r="M280" s="22"/>
      <c r="N280" s="23"/>
    </row>
    <row r="281" spans="1:14" x14ac:dyDescent="0.2">
      <c r="A281" s="62"/>
      <c r="B281" s="29"/>
      <c r="C281" s="23"/>
      <c r="D281" s="23"/>
      <c r="E281" s="23"/>
      <c r="F281" s="23"/>
      <c r="G281" s="23"/>
      <c r="H281" s="30"/>
      <c r="I281" s="31"/>
      <c r="J281" s="21"/>
      <c r="K281" s="21"/>
      <c r="L281" s="22"/>
      <c r="M281" s="22"/>
      <c r="N281" s="23"/>
    </row>
    <row r="282" spans="1:14" x14ac:dyDescent="0.25">
      <c r="A282" s="58"/>
      <c r="B282" s="29"/>
      <c r="C282" s="23"/>
      <c r="D282" s="23"/>
      <c r="E282" s="23"/>
      <c r="F282" s="23"/>
      <c r="G282" s="23"/>
      <c r="H282" s="30"/>
      <c r="I282" s="31"/>
      <c r="J282" s="21"/>
      <c r="K282" s="21"/>
      <c r="L282" s="22"/>
      <c r="M282" s="22"/>
      <c r="N282" s="23"/>
    </row>
    <row r="283" spans="1:14" x14ac:dyDescent="0.25">
      <c r="A283" s="58"/>
      <c r="B283" s="29"/>
      <c r="C283" s="23"/>
      <c r="D283" s="23"/>
      <c r="E283" s="23"/>
      <c r="F283" s="23"/>
      <c r="G283" s="23"/>
      <c r="H283" s="30"/>
      <c r="I283" s="31"/>
      <c r="J283" s="21"/>
      <c r="K283" s="21"/>
      <c r="L283" s="22"/>
      <c r="M283" s="22"/>
      <c r="N283" s="23"/>
    </row>
    <row r="284" spans="1:14" x14ac:dyDescent="0.25">
      <c r="A284" s="58"/>
      <c r="B284" s="29"/>
      <c r="C284" s="23"/>
      <c r="D284" s="23"/>
      <c r="E284" s="23"/>
      <c r="F284" s="23"/>
      <c r="G284" s="23"/>
      <c r="H284" s="30"/>
      <c r="I284" s="31"/>
      <c r="J284" s="21"/>
      <c r="K284" s="21"/>
      <c r="L284" s="22"/>
      <c r="M284" s="22"/>
      <c r="N284" s="23"/>
    </row>
    <row r="285" spans="1:14" x14ac:dyDescent="0.2">
      <c r="A285" s="56"/>
      <c r="B285" s="29"/>
      <c r="C285" s="38"/>
      <c r="D285" s="23"/>
      <c r="E285" s="23"/>
      <c r="F285" s="23"/>
      <c r="G285" s="23"/>
      <c r="H285" s="30"/>
      <c r="I285" s="31"/>
      <c r="J285" s="21"/>
      <c r="K285" s="21"/>
      <c r="L285" s="22"/>
      <c r="M285" s="22"/>
      <c r="N285" s="23"/>
    </row>
    <row r="286" spans="1:14" x14ac:dyDescent="0.2">
      <c r="A286" s="63"/>
      <c r="B286" s="29"/>
      <c r="C286" s="41"/>
      <c r="D286" s="23"/>
      <c r="E286" s="23"/>
      <c r="F286" s="23"/>
      <c r="G286" s="23"/>
      <c r="H286" s="30"/>
      <c r="I286" s="31"/>
      <c r="J286" s="21"/>
      <c r="K286" s="21"/>
      <c r="L286" s="22"/>
      <c r="M286" s="22"/>
      <c r="N286" s="23"/>
    </row>
    <row r="287" spans="1:14" x14ac:dyDescent="0.2">
      <c r="A287" s="41"/>
      <c r="B287" s="29"/>
      <c r="C287" s="41"/>
      <c r="D287" s="23"/>
      <c r="E287" s="23"/>
      <c r="F287" s="23"/>
      <c r="G287" s="23"/>
      <c r="H287" s="30"/>
      <c r="I287" s="31"/>
      <c r="J287" s="21"/>
      <c r="K287" s="21"/>
      <c r="L287" s="22"/>
      <c r="M287" s="22"/>
      <c r="N287" s="23"/>
    </row>
    <row r="288" spans="1:14" x14ac:dyDescent="0.2">
      <c r="A288" s="41"/>
      <c r="B288" s="29"/>
      <c r="C288" s="41"/>
      <c r="D288" s="23"/>
      <c r="E288" s="23"/>
      <c r="F288" s="23"/>
      <c r="G288" s="23"/>
      <c r="H288" s="30"/>
      <c r="I288" s="31"/>
      <c r="J288" s="21"/>
      <c r="K288" s="21"/>
      <c r="L288" s="22"/>
      <c r="M288" s="22"/>
      <c r="N288" s="23"/>
    </row>
    <row r="289" spans="1:15" x14ac:dyDescent="0.2">
      <c r="A289" s="41"/>
      <c r="B289" s="29"/>
      <c r="C289" s="41"/>
      <c r="D289" s="23"/>
      <c r="E289" s="23"/>
      <c r="F289" s="23"/>
      <c r="G289" s="23"/>
      <c r="H289" s="30"/>
      <c r="I289" s="31"/>
      <c r="J289" s="21"/>
      <c r="K289" s="21"/>
      <c r="L289" s="22"/>
      <c r="M289" s="22"/>
      <c r="N289" s="23"/>
    </row>
    <row r="290" spans="1:15" x14ac:dyDescent="0.2">
      <c r="A290" s="41"/>
      <c r="B290" s="29"/>
      <c r="C290" s="23"/>
      <c r="D290" s="23"/>
      <c r="E290" s="23"/>
      <c r="F290" s="23"/>
      <c r="G290" s="23"/>
      <c r="H290" s="54"/>
      <c r="I290" s="31"/>
      <c r="J290" s="21"/>
      <c r="K290" s="21"/>
      <c r="L290" s="22"/>
      <c r="M290" s="22"/>
      <c r="N290" s="23"/>
      <c r="O290" s="42"/>
    </row>
    <row r="291" spans="1:15" x14ac:dyDescent="0.2">
      <c r="A291" s="41"/>
      <c r="B291" s="29"/>
      <c r="C291" s="61"/>
      <c r="D291" s="23"/>
      <c r="E291" s="23"/>
      <c r="F291" s="23"/>
      <c r="G291" s="23"/>
      <c r="H291" s="30"/>
      <c r="I291" s="31"/>
      <c r="J291" s="21"/>
      <c r="K291" s="21"/>
      <c r="L291" s="22"/>
      <c r="M291" s="22"/>
      <c r="N291" s="23"/>
      <c r="O291" s="42"/>
    </row>
    <row r="292" spans="1:15" x14ac:dyDescent="0.2">
      <c r="A292" s="38"/>
      <c r="B292" s="29"/>
      <c r="C292" s="38"/>
      <c r="D292" s="23"/>
      <c r="E292" s="23"/>
      <c r="F292" s="23"/>
      <c r="G292" s="23"/>
      <c r="H292" s="36"/>
      <c r="I292" s="31"/>
      <c r="J292" s="21"/>
      <c r="K292" s="21"/>
      <c r="L292" s="22"/>
      <c r="M292" s="22"/>
      <c r="N292" s="23"/>
      <c r="O292" s="42"/>
    </row>
    <row r="293" spans="1:15" x14ac:dyDescent="0.2">
      <c r="A293" s="41"/>
      <c r="B293" s="29"/>
      <c r="C293" s="23"/>
      <c r="D293" s="23"/>
      <c r="E293" s="40"/>
      <c r="F293" s="23"/>
      <c r="G293" s="37"/>
      <c r="H293" s="30"/>
      <c r="I293" s="31"/>
      <c r="J293" s="21"/>
      <c r="K293" s="21"/>
      <c r="L293" s="22"/>
      <c r="M293" s="22"/>
      <c r="N293" s="23"/>
      <c r="O293" s="42"/>
    </row>
    <row r="294" spans="1:15" x14ac:dyDescent="0.25">
      <c r="A294" s="58"/>
      <c r="B294" s="29"/>
      <c r="C294" s="23"/>
      <c r="D294" s="23"/>
      <c r="E294" s="23"/>
      <c r="F294" s="23"/>
      <c r="G294" s="23"/>
      <c r="H294" s="30"/>
      <c r="I294" s="31"/>
      <c r="J294" s="21"/>
      <c r="K294" s="21"/>
      <c r="L294" s="22"/>
      <c r="M294" s="22"/>
      <c r="N294" s="23"/>
      <c r="O294" s="42"/>
    </row>
    <row r="295" spans="1:15" x14ac:dyDescent="0.25">
      <c r="A295" s="58"/>
      <c r="B295" s="29"/>
      <c r="C295" s="23"/>
      <c r="D295" s="23"/>
      <c r="E295" s="23"/>
      <c r="F295" s="23"/>
      <c r="G295" s="23"/>
      <c r="H295" s="30"/>
      <c r="I295" s="31"/>
      <c r="J295" s="21"/>
      <c r="K295" s="21"/>
      <c r="L295" s="22"/>
      <c r="M295" s="22"/>
      <c r="N295" s="23"/>
      <c r="O295" s="42"/>
    </row>
    <row r="296" spans="1:15" x14ac:dyDescent="0.25">
      <c r="A296" s="58"/>
      <c r="B296" s="29"/>
      <c r="C296" s="23"/>
      <c r="D296" s="23"/>
      <c r="E296" s="23"/>
      <c r="F296" s="23"/>
      <c r="G296" s="23"/>
      <c r="H296" s="30"/>
      <c r="I296" s="31"/>
      <c r="J296" s="21"/>
      <c r="K296" s="21"/>
      <c r="L296" s="22"/>
      <c r="M296" s="22"/>
      <c r="N296" s="23"/>
      <c r="O296" s="42"/>
    </row>
    <row r="297" spans="1:15" x14ac:dyDescent="0.2">
      <c r="A297" s="41"/>
      <c r="B297" s="29"/>
      <c r="C297" s="23"/>
      <c r="D297" s="23"/>
      <c r="E297" s="23"/>
      <c r="F297" s="23"/>
      <c r="G297" s="23"/>
      <c r="H297" s="30"/>
      <c r="I297" s="31"/>
      <c r="J297" s="21"/>
      <c r="K297" s="21"/>
      <c r="L297" s="22"/>
      <c r="M297" s="22"/>
      <c r="N297" s="23"/>
      <c r="O297" s="42"/>
    </row>
    <row r="298" spans="1:15" x14ac:dyDescent="0.2">
      <c r="A298" s="41"/>
      <c r="B298" s="29"/>
      <c r="C298" s="23"/>
      <c r="D298" s="23"/>
      <c r="E298" s="23"/>
      <c r="F298" s="23"/>
      <c r="G298" s="23"/>
      <c r="H298" s="30"/>
      <c r="I298" s="31"/>
      <c r="J298" s="21"/>
      <c r="K298" s="21"/>
      <c r="L298" s="22"/>
      <c r="M298" s="22"/>
      <c r="N298" s="23"/>
      <c r="O298" s="42"/>
    </row>
    <row r="299" spans="1:15" x14ac:dyDescent="0.2">
      <c r="A299" s="41"/>
      <c r="B299" s="29"/>
      <c r="C299" s="23"/>
      <c r="D299" s="23"/>
      <c r="E299" s="23"/>
      <c r="F299" s="23"/>
      <c r="G299" s="23"/>
      <c r="H299" s="30"/>
      <c r="I299" s="31"/>
      <c r="J299" s="21"/>
      <c r="K299" s="21"/>
      <c r="L299" s="22"/>
      <c r="M299" s="22"/>
      <c r="N299" s="23"/>
      <c r="O299" s="42"/>
    </row>
    <row r="300" spans="1:15" x14ac:dyDescent="0.2">
      <c r="A300" s="41"/>
      <c r="B300" s="29"/>
      <c r="C300" s="23"/>
      <c r="D300" s="23"/>
      <c r="E300" s="23"/>
      <c r="F300" s="23"/>
      <c r="G300" s="23"/>
      <c r="H300" s="30"/>
      <c r="I300" s="31"/>
      <c r="J300" s="21"/>
      <c r="K300" s="21"/>
      <c r="L300" s="22"/>
      <c r="M300" s="22"/>
      <c r="N300" s="23"/>
      <c r="O300" s="42"/>
    </row>
    <row r="301" spans="1:15" x14ac:dyDescent="0.2">
      <c r="A301" s="41"/>
      <c r="B301" s="29"/>
      <c r="C301" s="23"/>
      <c r="D301" s="23"/>
      <c r="E301" s="23"/>
      <c r="F301" s="23"/>
      <c r="G301" s="23"/>
      <c r="H301" s="30"/>
      <c r="I301" s="31"/>
      <c r="J301" s="21"/>
      <c r="K301" s="21"/>
      <c r="L301" s="22"/>
      <c r="M301" s="22"/>
      <c r="N301" s="23"/>
      <c r="O301" s="42"/>
    </row>
    <row r="302" spans="1:15" x14ac:dyDescent="0.25">
      <c r="A302" s="58"/>
      <c r="B302" s="29"/>
      <c r="C302" s="23"/>
      <c r="D302" s="23"/>
      <c r="E302" s="23"/>
      <c r="F302" s="23"/>
      <c r="G302" s="23"/>
      <c r="H302" s="30"/>
      <c r="I302" s="31"/>
      <c r="J302" s="21"/>
      <c r="K302" s="21"/>
      <c r="L302" s="22"/>
      <c r="M302" s="22"/>
      <c r="N302" s="23"/>
      <c r="O302" s="42"/>
    </row>
    <row r="303" spans="1:15" x14ac:dyDescent="0.25">
      <c r="A303" s="58"/>
      <c r="B303" s="29"/>
      <c r="C303" s="23"/>
      <c r="D303" s="23"/>
      <c r="E303" s="23"/>
      <c r="F303" s="23"/>
      <c r="G303" s="23"/>
      <c r="H303" s="30"/>
      <c r="I303" s="31"/>
      <c r="J303" s="21"/>
      <c r="K303" s="21"/>
      <c r="L303" s="22"/>
      <c r="M303" s="22"/>
      <c r="N303" s="23"/>
      <c r="O303" s="42"/>
    </row>
    <row r="304" spans="1:15" x14ac:dyDescent="0.25">
      <c r="A304" s="58"/>
      <c r="B304" s="29"/>
      <c r="C304" s="23"/>
      <c r="D304" s="23"/>
      <c r="E304" s="23"/>
      <c r="F304" s="23"/>
      <c r="G304" s="23"/>
      <c r="H304" s="30"/>
      <c r="I304" s="31"/>
      <c r="J304" s="21"/>
      <c r="K304" s="21"/>
      <c r="L304" s="22"/>
      <c r="M304" s="22"/>
      <c r="N304" s="23"/>
      <c r="O304" s="42"/>
    </row>
    <row r="305" spans="1:15" x14ac:dyDescent="0.25">
      <c r="A305" s="58"/>
      <c r="B305" s="29"/>
      <c r="C305" s="23"/>
      <c r="D305" s="23"/>
      <c r="E305" s="23"/>
      <c r="F305" s="23"/>
      <c r="G305" s="23"/>
      <c r="H305" s="30"/>
      <c r="I305" s="31"/>
      <c r="J305" s="21"/>
      <c r="K305" s="21"/>
      <c r="L305" s="22"/>
      <c r="M305" s="22"/>
      <c r="N305" s="23"/>
      <c r="O305" s="42"/>
    </row>
    <row r="306" spans="1:15" x14ac:dyDescent="0.25">
      <c r="A306" s="58"/>
      <c r="B306" s="29"/>
      <c r="C306" s="23"/>
      <c r="D306" s="23"/>
      <c r="E306" s="23"/>
      <c r="F306" s="23"/>
      <c r="G306" s="23"/>
      <c r="H306" s="30"/>
      <c r="I306" s="31"/>
      <c r="J306" s="21"/>
      <c r="K306" s="21"/>
      <c r="L306" s="22"/>
      <c r="M306" s="22"/>
      <c r="N306" s="23"/>
      <c r="O306" s="42"/>
    </row>
    <row r="307" spans="1:15" x14ac:dyDescent="0.25">
      <c r="A307" s="58"/>
      <c r="B307" s="29"/>
      <c r="C307" s="23"/>
      <c r="D307" s="23"/>
      <c r="E307" s="23"/>
      <c r="F307" s="23"/>
      <c r="G307" s="23"/>
      <c r="H307" s="30"/>
      <c r="I307" s="31"/>
      <c r="J307" s="21"/>
      <c r="K307" s="21"/>
      <c r="L307" s="22"/>
      <c r="M307" s="22"/>
      <c r="N307" s="23"/>
      <c r="O307" s="42"/>
    </row>
    <row r="308" spans="1:15" x14ac:dyDescent="0.25">
      <c r="A308" s="58"/>
      <c r="B308" s="29"/>
      <c r="C308" s="23"/>
      <c r="D308" s="23"/>
      <c r="E308" s="23"/>
      <c r="F308" s="23"/>
      <c r="G308" s="23"/>
      <c r="H308" s="30"/>
      <c r="I308" s="31"/>
      <c r="J308" s="21"/>
      <c r="K308" s="21"/>
      <c r="L308" s="22"/>
      <c r="M308" s="22"/>
      <c r="N308" s="23"/>
      <c r="O308" s="42"/>
    </row>
    <row r="309" spans="1:15" x14ac:dyDescent="0.25">
      <c r="A309" s="58"/>
      <c r="B309" s="29"/>
      <c r="C309" s="23"/>
      <c r="D309" s="23"/>
      <c r="E309" s="23"/>
      <c r="F309" s="23"/>
      <c r="G309" s="23"/>
      <c r="H309" s="30"/>
      <c r="I309" s="31"/>
      <c r="J309" s="21"/>
      <c r="K309" s="21"/>
      <c r="L309" s="22"/>
      <c r="M309" s="22"/>
      <c r="N309" s="23"/>
      <c r="O309" s="42"/>
    </row>
    <row r="310" spans="1:15" x14ac:dyDescent="0.25">
      <c r="A310" s="58"/>
      <c r="B310" s="29"/>
      <c r="C310" s="23"/>
      <c r="D310" s="23"/>
      <c r="E310" s="23"/>
      <c r="F310" s="23"/>
      <c r="G310" s="23"/>
      <c r="H310" s="30"/>
      <c r="I310" s="31"/>
      <c r="J310" s="21"/>
      <c r="K310" s="21"/>
      <c r="L310" s="22"/>
      <c r="M310" s="22"/>
      <c r="N310" s="23"/>
      <c r="O310" s="42"/>
    </row>
    <row r="311" spans="1:15" x14ac:dyDescent="0.2">
      <c r="A311" s="41"/>
      <c r="B311" s="29"/>
      <c r="C311" s="23"/>
      <c r="D311" s="23"/>
      <c r="E311" s="23"/>
      <c r="F311" s="23"/>
      <c r="G311" s="23"/>
      <c r="H311" s="30"/>
      <c r="I311" s="31"/>
      <c r="J311" s="21"/>
      <c r="K311" s="21"/>
      <c r="L311" s="22"/>
      <c r="M311" s="22"/>
      <c r="N311" s="23"/>
      <c r="O311" s="42"/>
    </row>
    <row r="312" spans="1:15" x14ac:dyDescent="0.2">
      <c r="A312" s="41"/>
      <c r="B312" s="29"/>
      <c r="C312" s="23"/>
      <c r="D312" s="23"/>
      <c r="E312" s="23"/>
      <c r="F312" s="23"/>
      <c r="G312" s="23"/>
      <c r="H312" s="30"/>
      <c r="I312" s="31"/>
      <c r="J312" s="21"/>
      <c r="K312" s="21"/>
      <c r="L312" s="22"/>
      <c r="M312" s="22"/>
      <c r="N312" s="23"/>
      <c r="O312" s="42"/>
    </row>
    <row r="313" spans="1:15" x14ac:dyDescent="0.2">
      <c r="A313" s="41"/>
      <c r="B313" s="29"/>
      <c r="C313" s="23"/>
      <c r="D313" s="23"/>
      <c r="E313" s="23"/>
      <c r="F313" s="23"/>
      <c r="G313" s="23"/>
      <c r="H313" s="30"/>
      <c r="I313" s="31"/>
      <c r="J313" s="21"/>
      <c r="K313" s="21"/>
      <c r="L313" s="22"/>
      <c r="M313" s="22"/>
      <c r="N313" s="23"/>
      <c r="O313" s="42"/>
    </row>
    <row r="314" spans="1:15" x14ac:dyDescent="0.2">
      <c r="A314" s="41"/>
      <c r="B314" s="29"/>
      <c r="C314" s="23"/>
      <c r="D314" s="23"/>
      <c r="E314" s="23"/>
      <c r="F314" s="23"/>
      <c r="G314" s="23"/>
      <c r="H314" s="30"/>
      <c r="I314" s="31"/>
      <c r="J314" s="21"/>
      <c r="K314" s="21"/>
      <c r="L314" s="22"/>
      <c r="M314" s="22"/>
      <c r="N314" s="23"/>
      <c r="O314" s="42"/>
    </row>
    <row r="315" spans="1:15" x14ac:dyDescent="0.2">
      <c r="A315" s="41"/>
      <c r="B315" s="29"/>
      <c r="C315" s="23"/>
      <c r="D315" s="23"/>
      <c r="E315" s="23"/>
      <c r="F315" s="23"/>
      <c r="G315" s="37"/>
      <c r="H315" s="30"/>
      <c r="I315" s="31"/>
      <c r="J315" s="21"/>
      <c r="K315" s="21"/>
      <c r="L315" s="22"/>
      <c r="M315" s="22"/>
      <c r="N315" s="23"/>
      <c r="O315" s="42"/>
    </row>
    <row r="316" spans="1:15" x14ac:dyDescent="0.25">
      <c r="A316" s="61"/>
      <c r="B316" s="29"/>
      <c r="C316" s="23"/>
      <c r="D316" s="23"/>
      <c r="E316" s="23"/>
      <c r="F316" s="23"/>
      <c r="G316" s="23"/>
      <c r="H316" s="30"/>
      <c r="I316" s="31"/>
      <c r="J316" s="21"/>
      <c r="K316" s="21"/>
      <c r="L316" s="22"/>
      <c r="M316" s="22"/>
      <c r="N316" s="23"/>
      <c r="O316" s="42"/>
    </row>
    <row r="317" spans="1:15" x14ac:dyDescent="0.2">
      <c r="A317" s="41"/>
      <c r="B317" s="29"/>
      <c r="C317" s="41"/>
      <c r="D317" s="23"/>
      <c r="E317" s="23"/>
      <c r="F317" s="23"/>
      <c r="G317" s="23"/>
      <c r="H317" s="30"/>
      <c r="I317" s="31"/>
      <c r="J317" s="21"/>
      <c r="K317" s="21"/>
      <c r="L317" s="22"/>
      <c r="M317" s="22"/>
      <c r="N317" s="23"/>
      <c r="O317" s="42"/>
    </row>
    <row r="318" spans="1:15" x14ac:dyDescent="0.2">
      <c r="A318" s="41"/>
      <c r="B318" s="29"/>
      <c r="C318" s="23"/>
      <c r="D318" s="23"/>
      <c r="E318" s="40"/>
      <c r="F318" s="23"/>
      <c r="G318" s="23"/>
      <c r="H318" s="30"/>
      <c r="I318" s="31"/>
      <c r="J318" s="21"/>
      <c r="K318" s="21"/>
      <c r="L318" s="22"/>
      <c r="M318" s="22"/>
      <c r="N318" s="23"/>
      <c r="O318" s="42"/>
    </row>
    <row r="319" spans="1:15" s="42" customFormat="1" x14ac:dyDescent="0.2">
      <c r="A319" s="41"/>
      <c r="B319" s="29"/>
      <c r="C319" s="23"/>
      <c r="D319" s="23"/>
      <c r="E319" s="23"/>
      <c r="F319" s="23"/>
      <c r="H319" s="30"/>
      <c r="I319" s="31"/>
      <c r="J319" s="21"/>
      <c r="K319" s="21"/>
      <c r="L319" s="22"/>
      <c r="M319" s="22"/>
      <c r="N319" s="23"/>
    </row>
    <row r="320" spans="1:15" x14ac:dyDescent="0.2">
      <c r="A320" s="41"/>
      <c r="B320" s="29"/>
      <c r="C320" s="41"/>
      <c r="D320" s="23"/>
      <c r="E320" s="23"/>
      <c r="F320" s="23"/>
      <c r="G320" s="23"/>
      <c r="H320" s="30"/>
      <c r="I320" s="31"/>
      <c r="J320" s="21"/>
      <c r="K320" s="21"/>
      <c r="L320" s="22"/>
      <c r="M320" s="22"/>
      <c r="N320" s="23"/>
      <c r="O320" s="42"/>
    </row>
    <row r="321" spans="1:15" x14ac:dyDescent="0.2">
      <c r="A321" s="41"/>
      <c r="B321" s="29"/>
      <c r="C321" s="41"/>
      <c r="D321" s="23"/>
      <c r="E321" s="23"/>
      <c r="F321" s="23"/>
      <c r="G321" s="23"/>
      <c r="H321" s="30"/>
      <c r="I321" s="31"/>
      <c r="J321" s="21"/>
      <c r="K321" s="21"/>
      <c r="L321" s="22"/>
      <c r="M321" s="22"/>
      <c r="N321" s="23"/>
      <c r="O321" s="42"/>
    </row>
    <row r="322" spans="1:15" x14ac:dyDescent="0.2">
      <c r="A322" s="41"/>
      <c r="B322" s="29"/>
      <c r="C322" s="61"/>
      <c r="D322" s="23"/>
      <c r="E322" s="23"/>
      <c r="F322" s="23"/>
      <c r="G322" s="37"/>
      <c r="H322" s="30"/>
      <c r="I322" s="31"/>
      <c r="J322" s="21"/>
      <c r="K322" s="21"/>
      <c r="L322" s="22"/>
      <c r="M322" s="22"/>
      <c r="N322" s="23"/>
      <c r="O322" s="42"/>
    </row>
    <row r="323" spans="1:15" x14ac:dyDescent="0.25">
      <c r="A323" s="58"/>
      <c r="B323" s="29"/>
      <c r="C323" s="23"/>
      <c r="D323" s="23"/>
      <c r="E323" s="23"/>
      <c r="F323" s="23"/>
      <c r="G323" s="23"/>
      <c r="H323" s="30"/>
      <c r="I323" s="31"/>
      <c r="J323" s="21"/>
      <c r="K323" s="21"/>
      <c r="L323" s="22"/>
      <c r="M323" s="22"/>
      <c r="N323" s="23"/>
      <c r="O323" s="42"/>
    </row>
    <row r="324" spans="1:15" x14ac:dyDescent="0.25">
      <c r="A324" s="58"/>
      <c r="B324" s="29"/>
      <c r="C324" s="23"/>
      <c r="D324" s="23"/>
      <c r="E324" s="23"/>
      <c r="F324" s="23"/>
      <c r="G324" s="23"/>
      <c r="H324" s="30"/>
      <c r="I324" s="31"/>
      <c r="J324" s="21"/>
      <c r="K324" s="21"/>
      <c r="L324" s="22"/>
      <c r="M324" s="22"/>
      <c r="N324" s="23"/>
      <c r="O324" s="42"/>
    </row>
    <row r="325" spans="1:15" x14ac:dyDescent="0.25">
      <c r="A325" s="58"/>
      <c r="B325" s="29"/>
      <c r="C325" s="23"/>
      <c r="D325" s="23"/>
      <c r="E325" s="23"/>
      <c r="F325" s="23"/>
      <c r="G325" s="23"/>
      <c r="H325" s="30"/>
      <c r="I325" s="31"/>
      <c r="J325" s="21"/>
      <c r="K325" s="21"/>
      <c r="L325" s="22"/>
      <c r="M325" s="22"/>
      <c r="N325" s="23"/>
      <c r="O325" s="42"/>
    </row>
    <row r="326" spans="1:15" x14ac:dyDescent="0.25">
      <c r="A326" s="58"/>
      <c r="B326" s="29"/>
      <c r="C326" s="23"/>
      <c r="D326" s="23"/>
      <c r="E326" s="23"/>
      <c r="F326" s="23"/>
      <c r="G326" s="23"/>
      <c r="H326" s="30"/>
      <c r="I326" s="31"/>
      <c r="J326" s="21"/>
      <c r="K326" s="21"/>
      <c r="L326" s="22"/>
      <c r="M326" s="22"/>
      <c r="N326" s="23"/>
      <c r="O326" s="42"/>
    </row>
    <row r="327" spans="1:15" x14ac:dyDescent="0.25">
      <c r="A327" s="58"/>
      <c r="B327" s="29"/>
      <c r="C327" s="23"/>
      <c r="D327" s="23"/>
      <c r="E327" s="23"/>
      <c r="F327" s="23"/>
      <c r="G327" s="23"/>
      <c r="H327" s="30"/>
      <c r="I327" s="31"/>
      <c r="J327" s="21"/>
      <c r="K327" s="21"/>
      <c r="L327" s="22"/>
      <c r="M327" s="22"/>
      <c r="N327" s="23"/>
      <c r="O327" s="42"/>
    </row>
    <row r="328" spans="1:15" x14ac:dyDescent="0.25">
      <c r="A328" s="58"/>
      <c r="B328" s="29"/>
      <c r="C328" s="23"/>
      <c r="D328" s="23"/>
      <c r="E328" s="23"/>
      <c r="F328" s="23"/>
      <c r="G328" s="23"/>
      <c r="H328" s="30"/>
      <c r="I328" s="31"/>
      <c r="J328" s="21"/>
      <c r="K328" s="21"/>
      <c r="L328" s="22"/>
      <c r="M328" s="22"/>
      <c r="N328" s="23"/>
      <c r="O328" s="42"/>
    </row>
    <row r="329" spans="1:15" s="43" customFormat="1" x14ac:dyDescent="0.25">
      <c r="A329" s="64"/>
      <c r="B329" s="65"/>
      <c r="C329" s="66"/>
      <c r="D329" s="66"/>
      <c r="E329" s="66"/>
      <c r="F329" s="66"/>
      <c r="G329" s="66"/>
      <c r="H329" s="71"/>
      <c r="I329" s="72"/>
      <c r="J329" s="73"/>
      <c r="K329" s="73"/>
      <c r="L329" s="74"/>
      <c r="M329" s="74"/>
      <c r="N329" s="66"/>
      <c r="O329" s="75"/>
    </row>
    <row r="330" spans="1:15" x14ac:dyDescent="0.25">
      <c r="A330" s="58"/>
      <c r="B330" s="29"/>
      <c r="C330" s="23"/>
      <c r="D330" s="23"/>
      <c r="E330" s="23"/>
      <c r="F330" s="23"/>
      <c r="G330" s="23"/>
      <c r="H330" s="30"/>
      <c r="I330" s="31"/>
      <c r="J330" s="21"/>
      <c r="K330" s="21"/>
      <c r="L330" s="22"/>
      <c r="M330" s="22"/>
      <c r="N330" s="23"/>
      <c r="O330" s="42"/>
    </row>
    <row r="331" spans="1:15" x14ac:dyDescent="0.2">
      <c r="A331" s="41"/>
      <c r="B331" s="29"/>
      <c r="C331" s="23"/>
      <c r="D331" s="23"/>
      <c r="E331" s="23"/>
      <c r="F331" s="23"/>
      <c r="G331" s="23"/>
      <c r="H331" s="30"/>
      <c r="I331" s="31"/>
      <c r="J331" s="21"/>
      <c r="K331" s="21"/>
      <c r="L331" s="22"/>
      <c r="M331" s="22"/>
      <c r="N331" s="23"/>
      <c r="O331" s="42"/>
    </row>
    <row r="332" spans="1:15" x14ac:dyDescent="0.2">
      <c r="A332" s="41"/>
      <c r="B332" s="29"/>
      <c r="C332" s="23"/>
      <c r="D332" s="23"/>
      <c r="E332" s="23"/>
      <c r="F332" s="23"/>
      <c r="G332" s="23"/>
      <c r="H332" s="30"/>
      <c r="I332" s="31"/>
      <c r="J332" s="21"/>
      <c r="K332" s="21"/>
      <c r="L332" s="22"/>
      <c r="M332" s="22"/>
      <c r="N332" s="23"/>
      <c r="O332" s="42"/>
    </row>
    <row r="333" spans="1:15" x14ac:dyDescent="0.2">
      <c r="A333" s="41"/>
      <c r="B333" s="29"/>
      <c r="C333" s="23"/>
      <c r="D333" s="23"/>
      <c r="E333" s="23"/>
      <c r="F333" s="23"/>
      <c r="G333" s="37"/>
      <c r="H333" s="37"/>
      <c r="I333" s="31"/>
      <c r="J333" s="21"/>
      <c r="K333" s="21"/>
      <c r="L333" s="22"/>
      <c r="M333" s="22"/>
      <c r="N333" s="23"/>
      <c r="O333" s="42"/>
    </row>
    <row r="334" spans="1:15" x14ac:dyDescent="0.2">
      <c r="A334" s="41"/>
      <c r="B334" s="29"/>
      <c r="C334" s="23"/>
      <c r="D334" s="23"/>
      <c r="E334" s="23"/>
      <c r="F334" s="23"/>
      <c r="G334" s="37"/>
      <c r="H334" s="30"/>
      <c r="I334" s="31"/>
      <c r="J334" s="21"/>
      <c r="K334" s="21"/>
      <c r="L334" s="22"/>
      <c r="M334" s="22"/>
      <c r="N334" s="23"/>
      <c r="O334" s="42"/>
    </row>
    <row r="335" spans="1:15" x14ac:dyDescent="0.2">
      <c r="A335" s="41"/>
      <c r="B335" s="29"/>
      <c r="C335" s="23"/>
      <c r="D335" s="23"/>
      <c r="E335" s="23"/>
      <c r="F335" s="23"/>
      <c r="G335" s="37"/>
      <c r="H335" s="37"/>
      <c r="I335" s="31"/>
      <c r="J335" s="21"/>
      <c r="K335" s="21"/>
      <c r="L335" s="22"/>
      <c r="M335" s="22"/>
      <c r="N335" s="23"/>
      <c r="O335" s="42"/>
    </row>
    <row r="336" spans="1:15" x14ac:dyDescent="0.2">
      <c r="A336" s="41"/>
      <c r="B336" s="29"/>
      <c r="C336" s="67"/>
      <c r="D336" s="23"/>
      <c r="E336" s="23"/>
      <c r="F336" s="23"/>
      <c r="G336" s="23"/>
      <c r="H336" s="30"/>
      <c r="I336" s="31"/>
      <c r="J336" s="21"/>
      <c r="K336" s="21"/>
      <c r="L336" s="22"/>
      <c r="M336" s="22"/>
      <c r="N336" s="23"/>
      <c r="O336" s="42"/>
    </row>
    <row r="337" spans="1:15" x14ac:dyDescent="0.2">
      <c r="A337" s="41"/>
      <c r="B337" s="29"/>
      <c r="C337" s="23"/>
      <c r="D337" s="23"/>
      <c r="E337" s="23"/>
      <c r="F337" s="23"/>
      <c r="G337" s="37"/>
      <c r="H337" s="30"/>
      <c r="I337" s="31"/>
      <c r="J337" s="21"/>
      <c r="K337" s="21"/>
      <c r="L337" s="22"/>
      <c r="M337" s="22"/>
      <c r="N337" s="23"/>
      <c r="O337" s="42"/>
    </row>
    <row r="338" spans="1:15" x14ac:dyDescent="0.25">
      <c r="A338" s="58"/>
      <c r="B338" s="29"/>
      <c r="C338" s="23"/>
      <c r="D338" s="23"/>
      <c r="E338" s="23"/>
      <c r="F338" s="23"/>
      <c r="G338" s="23"/>
      <c r="H338" s="30"/>
      <c r="I338" s="31"/>
      <c r="J338" s="21"/>
      <c r="K338" s="21"/>
      <c r="L338" s="22"/>
      <c r="M338" s="22"/>
      <c r="N338" s="23"/>
      <c r="O338" s="42"/>
    </row>
    <row r="339" spans="1:15" x14ac:dyDescent="0.25">
      <c r="A339" s="58"/>
      <c r="B339" s="29"/>
      <c r="C339" s="23"/>
      <c r="D339" s="23"/>
      <c r="E339" s="23"/>
      <c r="F339" s="23"/>
      <c r="G339" s="23"/>
      <c r="H339" s="30"/>
      <c r="I339" s="31"/>
      <c r="J339" s="21"/>
      <c r="K339" s="21"/>
      <c r="L339" s="22"/>
      <c r="M339" s="22"/>
      <c r="N339" s="23"/>
      <c r="O339" s="42"/>
    </row>
    <row r="340" spans="1:15" x14ac:dyDescent="0.2">
      <c r="A340" s="41"/>
      <c r="B340" s="29"/>
      <c r="C340" s="23"/>
      <c r="D340" s="23"/>
      <c r="E340" s="23"/>
      <c r="F340" s="23"/>
      <c r="G340" s="23"/>
      <c r="H340" s="30"/>
      <c r="I340" s="31"/>
      <c r="J340" s="21"/>
      <c r="K340" s="21"/>
      <c r="L340" s="22"/>
      <c r="M340" s="22"/>
      <c r="N340" s="23"/>
      <c r="O340" s="42"/>
    </row>
    <row r="341" spans="1:15" x14ac:dyDescent="0.2">
      <c r="A341" s="41"/>
      <c r="B341" s="29"/>
      <c r="C341" s="23"/>
      <c r="D341" s="23"/>
      <c r="E341" s="23"/>
      <c r="F341" s="23"/>
      <c r="G341" s="23"/>
      <c r="H341" s="30"/>
      <c r="I341" s="31"/>
      <c r="J341" s="21"/>
      <c r="K341" s="21"/>
      <c r="L341" s="22"/>
      <c r="M341" s="22"/>
      <c r="N341" s="23"/>
      <c r="O341" s="42"/>
    </row>
    <row r="342" spans="1:15" x14ac:dyDescent="0.25">
      <c r="A342" s="58"/>
      <c r="B342" s="29"/>
      <c r="C342" s="23"/>
      <c r="D342" s="23"/>
      <c r="E342" s="23"/>
      <c r="F342" s="23"/>
      <c r="G342" s="23"/>
      <c r="H342" s="30"/>
      <c r="I342" s="31"/>
      <c r="J342" s="21"/>
      <c r="K342" s="21"/>
      <c r="L342" s="22"/>
      <c r="M342" s="22"/>
      <c r="N342" s="23"/>
      <c r="O342" s="42"/>
    </row>
    <row r="343" spans="1:15" x14ac:dyDescent="0.25">
      <c r="A343" s="58"/>
      <c r="B343" s="29"/>
      <c r="C343" s="23"/>
      <c r="D343" s="23"/>
      <c r="E343" s="23"/>
      <c r="F343" s="23"/>
      <c r="G343" s="23"/>
      <c r="H343" s="30"/>
      <c r="I343" s="31"/>
      <c r="J343" s="21"/>
      <c r="K343" s="21"/>
      <c r="L343" s="22"/>
      <c r="M343" s="22"/>
      <c r="N343" s="23"/>
      <c r="O343" s="42"/>
    </row>
    <row r="344" spans="1:15" x14ac:dyDescent="0.25">
      <c r="A344" s="58"/>
      <c r="B344" s="29"/>
      <c r="C344" s="23"/>
      <c r="D344" s="23"/>
      <c r="E344" s="23"/>
      <c r="F344" s="23"/>
      <c r="G344" s="23"/>
      <c r="H344" s="30"/>
      <c r="I344" s="31"/>
      <c r="J344" s="21"/>
      <c r="K344" s="21"/>
      <c r="L344" s="22"/>
      <c r="M344" s="22"/>
      <c r="N344" s="23"/>
      <c r="O344" s="42"/>
    </row>
    <row r="345" spans="1:15" x14ac:dyDescent="0.25">
      <c r="A345" s="58"/>
      <c r="B345" s="29"/>
      <c r="C345" s="23"/>
      <c r="D345" s="23"/>
      <c r="E345" s="23"/>
      <c r="F345" s="23"/>
      <c r="G345" s="23"/>
      <c r="H345" s="30"/>
      <c r="I345" s="31"/>
      <c r="J345" s="21"/>
      <c r="K345" s="21"/>
      <c r="L345" s="22"/>
      <c r="M345" s="22"/>
      <c r="N345" s="23"/>
      <c r="O345" s="42"/>
    </row>
    <row r="346" spans="1:15" x14ac:dyDescent="0.25">
      <c r="A346" s="58"/>
      <c r="B346" s="29"/>
      <c r="C346" s="23"/>
      <c r="D346" s="23"/>
      <c r="E346" s="23"/>
      <c r="F346" s="23"/>
      <c r="G346" s="23"/>
      <c r="H346" s="30"/>
      <c r="I346" s="31"/>
      <c r="J346" s="21"/>
      <c r="K346" s="21"/>
      <c r="L346" s="22"/>
      <c r="M346" s="22"/>
      <c r="N346" s="23"/>
      <c r="O346" s="42"/>
    </row>
    <row r="347" spans="1:15" x14ac:dyDescent="0.25">
      <c r="A347" s="58"/>
      <c r="B347" s="29"/>
      <c r="C347" s="23"/>
      <c r="D347" s="23"/>
      <c r="E347" s="23"/>
      <c r="F347" s="23"/>
      <c r="G347" s="23"/>
      <c r="H347" s="30"/>
      <c r="I347" s="31"/>
      <c r="J347" s="21"/>
      <c r="K347" s="21"/>
      <c r="L347" s="22"/>
      <c r="M347" s="22"/>
      <c r="N347" s="23"/>
      <c r="O347" s="42"/>
    </row>
    <row r="348" spans="1:15" x14ac:dyDescent="0.25">
      <c r="A348" s="58"/>
      <c r="B348" s="29"/>
      <c r="C348" s="23"/>
      <c r="D348" s="23"/>
      <c r="E348" s="23"/>
      <c r="F348" s="23"/>
      <c r="G348" s="23"/>
      <c r="H348" s="30"/>
      <c r="I348" s="31"/>
      <c r="J348" s="21"/>
      <c r="K348" s="21"/>
      <c r="L348" s="22"/>
      <c r="M348" s="22"/>
      <c r="N348" s="23"/>
      <c r="O348" s="42"/>
    </row>
    <row r="349" spans="1:15" x14ac:dyDescent="0.25">
      <c r="A349" s="58"/>
      <c r="B349" s="29"/>
      <c r="C349" s="23"/>
      <c r="D349" s="23"/>
      <c r="E349" s="23"/>
      <c r="F349" s="23"/>
      <c r="G349" s="23"/>
      <c r="H349" s="30"/>
      <c r="I349" s="31"/>
      <c r="J349" s="21"/>
      <c r="K349" s="21"/>
      <c r="L349" s="22"/>
      <c r="M349" s="22"/>
      <c r="N349" s="23"/>
      <c r="O349" s="42"/>
    </row>
    <row r="350" spans="1:15" x14ac:dyDescent="0.2">
      <c r="A350" s="41"/>
      <c r="B350" s="29"/>
      <c r="C350" s="61"/>
      <c r="D350" s="23"/>
      <c r="E350" s="23"/>
      <c r="F350" s="23"/>
      <c r="G350" s="23"/>
      <c r="H350" s="30"/>
      <c r="I350" s="31"/>
      <c r="J350" s="21"/>
      <c r="K350" s="21"/>
      <c r="L350" s="22"/>
      <c r="M350" s="22"/>
      <c r="N350" s="23"/>
      <c r="O350" s="42"/>
    </row>
    <row r="351" spans="1:15" x14ac:dyDescent="0.25">
      <c r="A351" s="58"/>
      <c r="B351" s="29"/>
      <c r="C351" s="23"/>
      <c r="D351" s="23"/>
      <c r="E351" s="23"/>
      <c r="F351" s="23"/>
      <c r="G351" s="23"/>
      <c r="H351" s="30"/>
      <c r="I351" s="31"/>
      <c r="J351" s="21"/>
      <c r="K351" s="21"/>
      <c r="L351" s="22"/>
      <c r="M351" s="22"/>
      <c r="N351" s="23"/>
      <c r="O351" s="42"/>
    </row>
    <row r="352" spans="1:15" x14ac:dyDescent="0.2">
      <c r="A352" s="41"/>
      <c r="B352" s="29"/>
      <c r="C352" s="23"/>
      <c r="D352" s="23"/>
      <c r="E352" s="23"/>
      <c r="F352" s="23"/>
      <c r="G352" s="37"/>
      <c r="H352" s="30"/>
      <c r="I352" s="76"/>
      <c r="J352" s="21"/>
      <c r="K352" s="21"/>
      <c r="L352" s="22"/>
      <c r="M352" s="22"/>
      <c r="N352" s="23"/>
      <c r="O352" s="42"/>
    </row>
    <row r="353" spans="1:15" x14ac:dyDescent="0.25">
      <c r="A353" s="58"/>
      <c r="B353" s="29"/>
      <c r="C353" s="23"/>
      <c r="D353" s="23"/>
      <c r="E353" s="23"/>
      <c r="F353" s="23"/>
      <c r="G353" s="23"/>
      <c r="H353" s="30"/>
      <c r="I353" s="31"/>
      <c r="J353" s="21"/>
      <c r="K353" s="21"/>
      <c r="L353" s="22"/>
      <c r="M353" s="22"/>
      <c r="N353" s="23"/>
      <c r="O353" s="42"/>
    </row>
    <row r="354" spans="1:15" x14ac:dyDescent="0.25">
      <c r="A354" s="58"/>
      <c r="B354" s="29"/>
      <c r="C354" s="23"/>
      <c r="D354" s="23"/>
      <c r="E354" s="23"/>
      <c r="F354" s="23"/>
      <c r="G354" s="23"/>
      <c r="H354" s="30"/>
      <c r="I354" s="31"/>
      <c r="J354" s="21"/>
      <c r="K354" s="21"/>
      <c r="L354" s="22"/>
      <c r="M354" s="22"/>
      <c r="N354" s="23"/>
      <c r="O354" s="42"/>
    </row>
    <row r="355" spans="1:15" x14ac:dyDescent="0.25">
      <c r="A355" s="58"/>
      <c r="B355" s="29"/>
      <c r="C355" s="23"/>
      <c r="D355" s="23"/>
      <c r="E355" s="23"/>
      <c r="F355" s="23"/>
      <c r="G355" s="23"/>
      <c r="H355" s="30"/>
      <c r="I355" s="31"/>
      <c r="J355" s="21"/>
      <c r="K355" s="21"/>
      <c r="L355" s="22"/>
      <c r="M355" s="22"/>
      <c r="N355" s="23"/>
      <c r="O355" s="42"/>
    </row>
    <row r="356" spans="1:15" x14ac:dyDescent="0.25">
      <c r="A356" s="58"/>
      <c r="B356" s="29"/>
      <c r="C356" s="23"/>
      <c r="D356" s="23"/>
      <c r="E356" s="23"/>
      <c r="F356" s="23"/>
      <c r="G356" s="23"/>
      <c r="H356" s="30"/>
      <c r="I356" s="31"/>
      <c r="J356" s="21"/>
      <c r="K356" s="21"/>
      <c r="L356" s="22"/>
      <c r="M356" s="22"/>
      <c r="N356" s="23"/>
      <c r="O356" s="42"/>
    </row>
    <row r="357" spans="1:15" x14ac:dyDescent="0.25">
      <c r="A357" s="58"/>
      <c r="B357" s="29"/>
      <c r="C357" s="23"/>
      <c r="D357" s="23"/>
      <c r="E357" s="23"/>
      <c r="F357" s="23"/>
      <c r="G357" s="23"/>
      <c r="H357" s="30"/>
      <c r="I357" s="31"/>
      <c r="J357" s="21"/>
      <c r="K357" s="21"/>
      <c r="L357" s="22"/>
      <c r="M357" s="22"/>
      <c r="N357" s="23"/>
      <c r="O357" s="42"/>
    </row>
    <row r="358" spans="1:15" x14ac:dyDescent="0.25">
      <c r="A358" s="58"/>
      <c r="B358" s="29"/>
      <c r="C358" s="23"/>
      <c r="D358" s="23"/>
      <c r="E358" s="23"/>
      <c r="F358" s="23"/>
      <c r="G358" s="23"/>
      <c r="H358" s="30"/>
      <c r="I358" s="31"/>
      <c r="J358" s="21"/>
      <c r="K358" s="21"/>
      <c r="L358" s="22"/>
      <c r="M358" s="22"/>
      <c r="N358" s="23"/>
      <c r="O358" s="42"/>
    </row>
    <row r="359" spans="1:15" x14ac:dyDescent="0.25">
      <c r="A359" s="58"/>
      <c r="B359" s="29"/>
      <c r="C359" s="23"/>
      <c r="D359" s="23"/>
      <c r="E359" s="23"/>
      <c r="F359" s="23"/>
      <c r="G359" s="23"/>
      <c r="H359" s="30"/>
      <c r="I359" s="31"/>
      <c r="J359" s="21"/>
      <c r="K359" s="21"/>
      <c r="L359" s="22"/>
      <c r="M359" s="22"/>
      <c r="N359" s="23"/>
      <c r="O359" s="42"/>
    </row>
    <row r="360" spans="1:15" x14ac:dyDescent="0.25">
      <c r="A360" s="58"/>
      <c r="B360" s="29"/>
      <c r="C360" s="23"/>
      <c r="D360" s="23"/>
      <c r="E360" s="23"/>
      <c r="F360" s="23"/>
      <c r="G360" s="23"/>
      <c r="H360" s="30"/>
      <c r="I360" s="31"/>
      <c r="J360" s="21"/>
      <c r="K360" s="21"/>
      <c r="L360" s="22"/>
      <c r="M360" s="22"/>
      <c r="N360" s="23"/>
      <c r="O360" s="42"/>
    </row>
    <row r="361" spans="1:15" x14ac:dyDescent="0.25">
      <c r="A361" s="58"/>
      <c r="B361" s="29"/>
      <c r="C361" s="23"/>
      <c r="D361" s="23"/>
      <c r="E361" s="23"/>
      <c r="F361" s="23"/>
      <c r="G361" s="23"/>
      <c r="H361" s="30"/>
      <c r="I361" s="31"/>
      <c r="J361" s="21"/>
      <c r="K361" s="21"/>
      <c r="L361" s="22"/>
      <c r="M361" s="22"/>
      <c r="N361" s="23"/>
      <c r="O361" s="42"/>
    </row>
    <row r="362" spans="1:15" x14ac:dyDescent="0.25">
      <c r="A362" s="58"/>
      <c r="B362" s="29"/>
      <c r="C362" s="23"/>
      <c r="D362" s="23"/>
      <c r="E362" s="23"/>
      <c r="F362" s="23"/>
      <c r="G362" s="23"/>
      <c r="H362" s="30"/>
      <c r="I362" s="31"/>
      <c r="J362" s="21"/>
      <c r="K362" s="21"/>
      <c r="L362" s="22"/>
      <c r="M362" s="22"/>
      <c r="N362" s="23"/>
      <c r="O362" s="42"/>
    </row>
    <row r="363" spans="1:15" x14ac:dyDescent="0.25">
      <c r="A363" s="58"/>
      <c r="B363" s="29"/>
      <c r="C363" s="23"/>
      <c r="D363" s="23"/>
      <c r="E363" s="23"/>
      <c r="F363" s="23"/>
      <c r="G363" s="23"/>
      <c r="H363" s="30"/>
      <c r="I363" s="31"/>
      <c r="J363" s="21"/>
      <c r="K363" s="21"/>
      <c r="L363" s="22"/>
      <c r="M363" s="22"/>
      <c r="N363" s="23"/>
      <c r="O363" s="42"/>
    </row>
    <row r="364" spans="1:15" x14ac:dyDescent="0.25">
      <c r="A364" s="58"/>
      <c r="B364" s="29"/>
      <c r="C364" s="23"/>
      <c r="D364" s="23"/>
      <c r="E364" s="23"/>
      <c r="F364" s="23"/>
      <c r="G364" s="23"/>
      <c r="H364" s="30"/>
      <c r="I364" s="31"/>
      <c r="J364" s="21"/>
      <c r="K364" s="21"/>
      <c r="L364" s="22"/>
      <c r="M364" s="22"/>
      <c r="N364" s="23"/>
      <c r="O364" s="42"/>
    </row>
    <row r="365" spans="1:15" x14ac:dyDescent="0.25">
      <c r="A365" s="58"/>
      <c r="B365" s="29"/>
      <c r="C365" s="23"/>
      <c r="D365" s="23"/>
      <c r="E365" s="23"/>
      <c r="F365" s="23"/>
      <c r="G365" s="23"/>
      <c r="H365" s="30"/>
      <c r="I365" s="31"/>
      <c r="J365" s="21"/>
      <c r="K365" s="21"/>
      <c r="L365" s="22"/>
      <c r="M365" s="22"/>
      <c r="N365" s="23"/>
      <c r="O365" s="42"/>
    </row>
    <row r="366" spans="1:15" x14ac:dyDescent="0.25">
      <c r="A366" s="58"/>
      <c r="B366" s="29"/>
      <c r="C366" s="23"/>
      <c r="D366" s="23"/>
      <c r="E366" s="23"/>
      <c r="F366" s="23"/>
      <c r="G366" s="23"/>
      <c r="H366" s="30"/>
      <c r="I366" s="31"/>
      <c r="J366" s="21"/>
      <c r="K366" s="21"/>
      <c r="L366" s="22"/>
      <c r="M366" s="22"/>
      <c r="N366" s="23"/>
      <c r="O366" s="42"/>
    </row>
    <row r="367" spans="1:15" x14ac:dyDescent="0.25">
      <c r="A367" s="58"/>
      <c r="B367" s="29"/>
      <c r="C367" s="23"/>
      <c r="D367" s="23"/>
      <c r="E367" s="23"/>
      <c r="F367" s="23"/>
      <c r="G367" s="23"/>
      <c r="H367" s="30"/>
      <c r="I367" s="31"/>
      <c r="J367" s="21"/>
      <c r="K367" s="21"/>
      <c r="L367" s="22"/>
      <c r="M367" s="22"/>
      <c r="N367" s="23"/>
      <c r="O367" s="42"/>
    </row>
    <row r="368" spans="1:15" x14ac:dyDescent="0.25">
      <c r="A368" s="58"/>
      <c r="B368" s="29"/>
      <c r="C368" s="23"/>
      <c r="D368" s="23"/>
      <c r="E368" s="23"/>
      <c r="F368" s="23"/>
      <c r="G368" s="23"/>
      <c r="H368" s="30"/>
      <c r="I368" s="31"/>
      <c r="J368" s="21"/>
      <c r="K368" s="21"/>
      <c r="L368" s="22"/>
      <c r="M368" s="22"/>
      <c r="N368" s="23"/>
      <c r="O368" s="42"/>
    </row>
    <row r="369" spans="1:15" x14ac:dyDescent="0.2">
      <c r="A369" s="41"/>
      <c r="B369" s="29"/>
      <c r="C369" s="23"/>
      <c r="D369" s="23"/>
      <c r="E369" s="23"/>
      <c r="F369" s="23"/>
      <c r="G369" s="23"/>
      <c r="H369" s="41"/>
      <c r="I369" s="31"/>
      <c r="J369" s="21"/>
      <c r="K369" s="21"/>
      <c r="L369" s="22"/>
      <c r="M369" s="22"/>
      <c r="N369" s="23"/>
      <c r="O369" s="42"/>
    </row>
    <row r="370" spans="1:15" x14ac:dyDescent="0.2">
      <c r="A370" s="41"/>
      <c r="B370" s="29"/>
      <c r="C370" s="23"/>
      <c r="D370" s="23"/>
      <c r="E370" s="23"/>
      <c r="F370" s="23"/>
      <c r="G370" s="23"/>
      <c r="H370" s="30"/>
      <c r="I370" s="31"/>
      <c r="J370" s="21"/>
      <c r="K370" s="21"/>
      <c r="L370" s="22"/>
      <c r="M370" s="22"/>
      <c r="N370" s="23"/>
      <c r="O370" s="42"/>
    </row>
    <row r="371" spans="1:15" x14ac:dyDescent="0.2">
      <c r="A371" s="41"/>
      <c r="B371" s="29"/>
      <c r="C371" s="23"/>
      <c r="D371" s="23"/>
      <c r="E371" s="23"/>
      <c r="F371" s="23"/>
      <c r="G371" s="23"/>
      <c r="H371" s="30"/>
      <c r="I371" s="31"/>
      <c r="J371" s="21"/>
      <c r="K371" s="21"/>
      <c r="L371" s="22"/>
      <c r="M371" s="22"/>
      <c r="N371" s="23"/>
      <c r="O371" s="42"/>
    </row>
    <row r="372" spans="1:15" x14ac:dyDescent="0.25">
      <c r="A372" s="58"/>
      <c r="B372" s="29"/>
      <c r="C372" s="23"/>
      <c r="D372" s="23"/>
      <c r="E372" s="23"/>
      <c r="F372" s="23"/>
      <c r="G372" s="23"/>
      <c r="H372" s="30"/>
      <c r="I372" s="31"/>
      <c r="J372" s="21"/>
      <c r="K372" s="21"/>
      <c r="L372" s="22"/>
      <c r="M372" s="22"/>
      <c r="N372" s="23"/>
      <c r="O372" s="42"/>
    </row>
    <row r="373" spans="1:15" x14ac:dyDescent="0.25">
      <c r="A373" s="58"/>
      <c r="B373" s="29"/>
      <c r="C373" s="23"/>
      <c r="D373" s="23"/>
      <c r="E373" s="23"/>
      <c r="F373" s="23"/>
      <c r="G373" s="23"/>
      <c r="H373" s="30"/>
      <c r="I373" s="31"/>
      <c r="J373" s="21"/>
      <c r="K373" s="21"/>
      <c r="L373" s="22"/>
      <c r="M373" s="22"/>
      <c r="N373" s="23"/>
      <c r="O373" s="42"/>
    </row>
    <row r="374" spans="1:15" x14ac:dyDescent="0.2">
      <c r="A374" s="41"/>
      <c r="B374" s="29"/>
      <c r="C374" s="23"/>
      <c r="D374" s="23"/>
      <c r="E374" s="23"/>
      <c r="F374" s="23"/>
      <c r="G374" s="23"/>
      <c r="H374" s="30"/>
      <c r="I374" s="31"/>
      <c r="J374" s="21"/>
      <c r="K374" s="21"/>
      <c r="L374" s="22"/>
      <c r="M374" s="22"/>
      <c r="N374" s="23"/>
      <c r="O374" s="42"/>
    </row>
    <row r="375" spans="1:15" x14ac:dyDescent="0.2">
      <c r="A375" s="41"/>
      <c r="B375" s="29"/>
      <c r="C375" s="41"/>
      <c r="D375" s="23"/>
      <c r="E375" s="23"/>
      <c r="F375" s="23"/>
      <c r="G375" s="23"/>
      <c r="H375" s="30"/>
      <c r="I375" s="31"/>
      <c r="J375" s="21"/>
      <c r="K375" s="21"/>
      <c r="L375" s="22"/>
      <c r="M375" s="22"/>
      <c r="N375" s="23"/>
      <c r="O375" s="42"/>
    </row>
    <row r="376" spans="1:15" x14ac:dyDescent="0.25">
      <c r="A376" s="58"/>
      <c r="B376" s="29"/>
      <c r="C376" s="23"/>
      <c r="D376" s="23"/>
      <c r="E376" s="23"/>
      <c r="F376" s="23"/>
      <c r="G376" s="23"/>
      <c r="H376" s="30"/>
      <c r="I376" s="31"/>
      <c r="J376" s="21"/>
      <c r="K376" s="21"/>
      <c r="L376" s="22"/>
      <c r="M376" s="22"/>
      <c r="N376" s="23"/>
      <c r="O376" s="42"/>
    </row>
    <row r="377" spans="1:15" x14ac:dyDescent="0.2">
      <c r="A377" s="41"/>
      <c r="B377" s="29"/>
      <c r="C377" s="41"/>
      <c r="D377" s="23"/>
      <c r="E377" s="23"/>
      <c r="F377" s="23"/>
      <c r="G377" s="23"/>
      <c r="H377" s="30"/>
      <c r="I377" s="31"/>
      <c r="J377" s="21"/>
      <c r="K377" s="21"/>
      <c r="L377" s="22"/>
      <c r="M377" s="22"/>
      <c r="N377" s="23"/>
      <c r="O377" s="42"/>
    </row>
    <row r="378" spans="1:15" x14ac:dyDescent="0.25">
      <c r="A378" s="58"/>
      <c r="B378" s="29"/>
      <c r="C378" s="23"/>
      <c r="D378" s="23"/>
      <c r="E378" s="23"/>
      <c r="F378" s="23"/>
      <c r="G378" s="23"/>
      <c r="H378" s="30"/>
      <c r="I378" s="31"/>
      <c r="J378" s="21"/>
      <c r="K378" s="21"/>
      <c r="L378" s="22"/>
      <c r="M378" s="22"/>
      <c r="N378" s="23"/>
      <c r="O378" s="42"/>
    </row>
    <row r="379" spans="1:15" x14ac:dyDescent="0.25">
      <c r="A379" s="58"/>
      <c r="B379" s="29"/>
      <c r="C379" s="23"/>
      <c r="D379" s="23"/>
      <c r="E379" s="23"/>
      <c r="F379" s="23"/>
      <c r="G379" s="23"/>
      <c r="H379" s="30"/>
      <c r="I379" s="31"/>
      <c r="J379" s="21"/>
      <c r="K379" s="21"/>
      <c r="L379" s="22"/>
      <c r="M379" s="22"/>
      <c r="N379" s="23"/>
      <c r="O379" s="42"/>
    </row>
    <row r="380" spans="1:15" x14ac:dyDescent="0.25">
      <c r="A380" s="58"/>
      <c r="B380" s="29"/>
      <c r="C380" s="23"/>
      <c r="D380" s="23"/>
      <c r="E380" s="23"/>
      <c r="F380" s="23"/>
      <c r="G380" s="23"/>
      <c r="H380" s="30"/>
      <c r="I380" s="31"/>
      <c r="J380" s="21"/>
      <c r="K380" s="21"/>
      <c r="L380" s="22"/>
      <c r="M380" s="22"/>
      <c r="N380" s="23"/>
      <c r="O380" s="42"/>
    </row>
    <row r="381" spans="1:15" x14ac:dyDescent="0.25">
      <c r="A381" s="58"/>
      <c r="B381" s="29"/>
      <c r="C381" s="23"/>
      <c r="D381" s="23"/>
      <c r="E381" s="23"/>
      <c r="F381" s="23"/>
      <c r="G381" s="23"/>
      <c r="H381" s="30"/>
      <c r="I381" s="31"/>
      <c r="J381" s="21"/>
      <c r="K381" s="21"/>
      <c r="L381" s="22"/>
      <c r="M381" s="22"/>
      <c r="N381" s="23"/>
      <c r="O381" s="42"/>
    </row>
    <row r="382" spans="1:15" x14ac:dyDescent="0.2">
      <c r="A382" s="41"/>
      <c r="B382" s="29"/>
      <c r="C382" s="41"/>
      <c r="D382" s="23"/>
      <c r="E382" s="23"/>
      <c r="F382" s="23"/>
      <c r="G382" s="23"/>
      <c r="H382" s="41"/>
      <c r="I382" s="31"/>
      <c r="J382" s="21"/>
      <c r="K382" s="21"/>
      <c r="L382" s="22"/>
      <c r="M382" s="22"/>
      <c r="N382" s="23"/>
      <c r="O382" s="42"/>
    </row>
    <row r="383" spans="1:15" x14ac:dyDescent="0.25">
      <c r="A383" s="58"/>
      <c r="B383" s="29"/>
      <c r="C383" s="23"/>
      <c r="D383" s="23"/>
      <c r="E383" s="23"/>
      <c r="F383" s="23"/>
      <c r="G383" s="23"/>
      <c r="H383" s="30"/>
      <c r="I383" s="31"/>
      <c r="J383" s="21"/>
      <c r="K383" s="21"/>
      <c r="L383" s="22"/>
      <c r="M383" s="22"/>
      <c r="N383" s="23"/>
      <c r="O383" s="42"/>
    </row>
    <row r="384" spans="1:15" x14ac:dyDescent="0.25">
      <c r="A384" s="58"/>
      <c r="B384" s="29"/>
      <c r="C384" s="23"/>
      <c r="D384" s="23"/>
      <c r="E384" s="23"/>
      <c r="F384" s="23"/>
      <c r="G384" s="23"/>
      <c r="H384" s="30"/>
      <c r="I384" s="31"/>
      <c r="J384" s="21"/>
      <c r="K384" s="21"/>
      <c r="L384" s="22"/>
      <c r="M384" s="22"/>
      <c r="N384" s="23"/>
      <c r="O384" s="42"/>
    </row>
    <row r="385" spans="1:15" x14ac:dyDescent="0.25">
      <c r="A385" s="58"/>
      <c r="B385" s="29"/>
      <c r="C385" s="23"/>
      <c r="D385" s="23"/>
      <c r="E385" s="23"/>
      <c r="F385" s="23"/>
      <c r="G385" s="23"/>
      <c r="H385" s="30"/>
      <c r="I385" s="31"/>
      <c r="J385" s="21"/>
      <c r="K385" s="21"/>
      <c r="L385" s="22"/>
      <c r="M385" s="22"/>
      <c r="N385" s="23"/>
      <c r="O385" s="42"/>
    </row>
    <row r="386" spans="1:15" x14ac:dyDescent="0.25">
      <c r="A386" s="58"/>
      <c r="B386" s="29"/>
      <c r="C386" s="23"/>
      <c r="D386" s="23"/>
      <c r="E386" s="23"/>
      <c r="F386" s="23"/>
      <c r="G386" s="23"/>
      <c r="H386" s="30"/>
      <c r="I386" s="31"/>
      <c r="J386" s="21"/>
      <c r="K386" s="21"/>
      <c r="L386" s="22"/>
      <c r="M386" s="22"/>
      <c r="N386" s="23"/>
      <c r="O386" s="42"/>
    </row>
    <row r="387" spans="1:15" x14ac:dyDescent="0.25">
      <c r="A387" s="58"/>
      <c r="B387" s="29"/>
      <c r="C387" s="23"/>
      <c r="D387" s="23"/>
      <c r="E387" s="23"/>
      <c r="F387" s="23"/>
      <c r="G387" s="23"/>
      <c r="H387" s="30"/>
      <c r="I387" s="31"/>
      <c r="J387" s="21"/>
      <c r="K387" s="21"/>
      <c r="L387" s="22"/>
      <c r="M387" s="22"/>
      <c r="N387" s="23"/>
      <c r="O387" s="42"/>
    </row>
    <row r="388" spans="1:15" x14ac:dyDescent="0.2">
      <c r="A388" s="41"/>
      <c r="B388" s="29"/>
      <c r="C388" s="41"/>
      <c r="D388" s="23"/>
      <c r="E388" s="23"/>
      <c r="F388" s="23"/>
      <c r="G388" s="23"/>
      <c r="H388" s="30"/>
      <c r="I388" s="31"/>
      <c r="J388" s="21"/>
      <c r="K388" s="21"/>
      <c r="L388" s="22"/>
      <c r="M388" s="22"/>
      <c r="N388" s="52"/>
      <c r="O388" s="42"/>
    </row>
    <row r="389" spans="1:15" x14ac:dyDescent="0.2">
      <c r="A389" s="41"/>
      <c r="B389" s="29"/>
      <c r="C389" s="23"/>
      <c r="D389" s="23"/>
      <c r="E389" s="23"/>
      <c r="F389" s="23"/>
      <c r="G389" s="23"/>
      <c r="H389" s="30"/>
      <c r="I389" s="31"/>
      <c r="J389" s="21"/>
      <c r="K389" s="21"/>
      <c r="L389" s="22"/>
      <c r="M389" s="22"/>
      <c r="N389" s="52"/>
      <c r="O389" s="42"/>
    </row>
    <row r="390" spans="1:15" x14ac:dyDescent="0.2">
      <c r="A390" s="41"/>
      <c r="B390" s="29"/>
      <c r="C390" s="23"/>
      <c r="D390" s="23"/>
      <c r="E390" s="23"/>
      <c r="F390" s="23"/>
      <c r="G390" s="45"/>
      <c r="H390" s="54"/>
      <c r="I390" s="31"/>
      <c r="J390" s="21"/>
      <c r="K390" s="21"/>
      <c r="L390" s="22"/>
      <c r="M390" s="22"/>
      <c r="N390" s="52"/>
      <c r="O390" s="42"/>
    </row>
    <row r="391" spans="1:15" x14ac:dyDescent="0.2">
      <c r="A391" s="41"/>
      <c r="B391" s="29"/>
      <c r="C391" s="41"/>
      <c r="D391" s="23"/>
      <c r="E391" s="23"/>
      <c r="F391" s="23"/>
      <c r="G391" s="23"/>
      <c r="H391" s="30"/>
      <c r="I391" s="31"/>
      <c r="J391" s="21"/>
      <c r="K391" s="21"/>
      <c r="L391" s="22"/>
      <c r="M391" s="22"/>
      <c r="N391" s="52"/>
      <c r="O391" s="42"/>
    </row>
    <row r="392" spans="1:15" x14ac:dyDescent="0.25">
      <c r="A392" s="58"/>
      <c r="B392" s="29"/>
      <c r="C392" s="23"/>
      <c r="D392" s="23"/>
      <c r="E392" s="23"/>
      <c r="F392" s="23"/>
      <c r="G392" s="23"/>
      <c r="H392" s="30"/>
      <c r="I392" s="31"/>
      <c r="J392" s="21"/>
      <c r="K392" s="21"/>
      <c r="L392" s="22"/>
      <c r="M392" s="22"/>
      <c r="N392" s="23"/>
      <c r="O392" s="42"/>
    </row>
    <row r="393" spans="1:15" x14ac:dyDescent="0.2">
      <c r="A393" s="68"/>
      <c r="B393" s="69"/>
      <c r="C393" s="68"/>
      <c r="D393" s="52"/>
      <c r="E393" s="52"/>
      <c r="F393" s="52"/>
      <c r="G393" s="52"/>
      <c r="H393" s="36"/>
      <c r="I393" s="53"/>
      <c r="J393" s="50"/>
      <c r="K393" s="50"/>
      <c r="L393" s="51"/>
      <c r="M393" s="51"/>
      <c r="N393" s="52"/>
      <c r="O393" s="42"/>
    </row>
    <row r="394" spans="1:15" x14ac:dyDescent="0.2">
      <c r="A394" s="41"/>
      <c r="B394" s="29"/>
      <c r="C394" s="41"/>
      <c r="D394" s="23"/>
      <c r="E394" s="23"/>
      <c r="F394" s="23"/>
      <c r="G394" s="23"/>
      <c r="H394" s="30"/>
      <c r="I394" s="31"/>
      <c r="J394" s="21"/>
      <c r="K394" s="21"/>
      <c r="L394" s="22"/>
      <c r="M394" s="22"/>
      <c r="N394" s="23"/>
      <c r="O394" s="42"/>
    </row>
    <row r="395" spans="1:15" x14ac:dyDescent="0.2">
      <c r="A395" s="41"/>
      <c r="B395" s="29"/>
      <c r="C395" s="23"/>
      <c r="D395" s="23"/>
      <c r="E395" s="23"/>
      <c r="F395" s="23"/>
      <c r="G395" s="23"/>
      <c r="H395" s="30"/>
      <c r="I395" s="31"/>
      <c r="J395" s="21"/>
      <c r="K395" s="21"/>
      <c r="L395" s="22"/>
      <c r="M395" s="22"/>
      <c r="N395" s="77"/>
      <c r="O395" s="42"/>
    </row>
    <row r="396" spans="1:15" x14ac:dyDescent="0.2">
      <c r="A396" s="41"/>
      <c r="B396" s="29"/>
      <c r="C396" s="41"/>
      <c r="D396" s="23"/>
      <c r="E396" s="23"/>
      <c r="F396" s="23"/>
      <c r="G396" s="23"/>
      <c r="H396" s="30"/>
      <c r="I396" s="31"/>
      <c r="J396" s="21"/>
      <c r="K396" s="21"/>
      <c r="L396" s="22"/>
      <c r="M396" s="22"/>
      <c r="N396" s="77"/>
      <c r="O396" s="42"/>
    </row>
    <row r="397" spans="1:15" x14ac:dyDescent="0.2">
      <c r="A397" s="41"/>
      <c r="B397" s="29"/>
      <c r="C397" s="41"/>
      <c r="D397" s="23"/>
      <c r="E397" s="23"/>
      <c r="F397" s="23"/>
      <c r="G397" s="23"/>
      <c r="H397" s="30"/>
      <c r="I397" s="31"/>
      <c r="J397" s="21"/>
      <c r="K397" s="21"/>
      <c r="L397" s="22"/>
      <c r="M397" s="22"/>
      <c r="N397" s="23"/>
      <c r="O397" s="42"/>
    </row>
    <row r="398" spans="1:15" x14ac:dyDescent="0.2">
      <c r="A398" s="68"/>
      <c r="B398" s="69"/>
      <c r="C398" s="68"/>
      <c r="D398" s="52"/>
      <c r="E398" s="52"/>
      <c r="F398" s="52"/>
      <c r="G398" s="52"/>
      <c r="H398" s="36"/>
      <c r="I398" s="53"/>
      <c r="J398" s="50"/>
      <c r="K398" s="50"/>
      <c r="L398" s="51"/>
      <c r="M398" s="22"/>
      <c r="N398" s="23"/>
      <c r="O398" s="42"/>
    </row>
    <row r="399" spans="1:15" x14ac:dyDescent="0.2">
      <c r="A399" s="41"/>
      <c r="B399" s="29"/>
      <c r="C399" s="23"/>
      <c r="D399" s="23"/>
      <c r="E399" s="23"/>
      <c r="F399" s="23"/>
      <c r="G399" s="23"/>
      <c r="H399" s="30"/>
      <c r="I399" s="31"/>
      <c r="J399" s="21"/>
      <c r="K399" s="21"/>
      <c r="L399" s="22"/>
      <c r="M399" s="22"/>
      <c r="N399" s="23"/>
      <c r="O399" s="42"/>
    </row>
    <row r="400" spans="1:15" x14ac:dyDescent="0.2">
      <c r="A400" s="41"/>
      <c r="B400" s="29"/>
      <c r="C400" s="68"/>
      <c r="D400" s="52"/>
      <c r="E400" s="52"/>
      <c r="F400" s="52"/>
      <c r="G400" s="52"/>
      <c r="H400" s="36"/>
      <c r="I400" s="53"/>
      <c r="J400" s="50"/>
      <c r="K400" s="50"/>
      <c r="L400" s="51"/>
      <c r="M400" s="51"/>
      <c r="N400" s="23"/>
      <c r="O400" s="42"/>
    </row>
    <row r="401" spans="1:15" x14ac:dyDescent="0.2">
      <c r="A401" s="41"/>
      <c r="B401" s="29"/>
      <c r="C401" s="41"/>
      <c r="D401" s="23"/>
      <c r="E401" s="23"/>
      <c r="F401" s="23"/>
      <c r="G401" s="23"/>
      <c r="H401" s="30"/>
      <c r="I401" s="31"/>
      <c r="J401" s="21"/>
      <c r="K401" s="21"/>
      <c r="L401" s="22"/>
      <c r="M401" s="22"/>
      <c r="N401" s="23"/>
      <c r="O401" s="42"/>
    </row>
    <row r="402" spans="1:15" x14ac:dyDescent="0.25">
      <c r="A402" s="70"/>
      <c r="B402" s="42"/>
      <c r="C402" s="42"/>
      <c r="D402" s="42"/>
      <c r="E402" s="42"/>
      <c r="F402" s="42"/>
      <c r="G402" s="42"/>
      <c r="H402" s="78"/>
      <c r="I402" s="76"/>
      <c r="J402" s="79"/>
      <c r="K402" s="79"/>
      <c r="L402" s="80"/>
      <c r="M402" s="80"/>
      <c r="N402" s="42"/>
      <c r="O402" s="42"/>
    </row>
    <row r="403" spans="1:15" x14ac:dyDescent="0.25">
      <c r="A403" s="70"/>
      <c r="B403" s="42"/>
      <c r="C403" s="42"/>
      <c r="D403" s="42"/>
      <c r="E403" s="42"/>
      <c r="F403" s="42"/>
      <c r="G403" s="42"/>
      <c r="H403" s="78"/>
      <c r="I403" s="76"/>
      <c r="J403" s="79"/>
      <c r="K403" s="79"/>
      <c r="L403" s="80"/>
      <c r="M403" s="80"/>
      <c r="N403" s="42"/>
      <c r="O403" s="42"/>
    </row>
  </sheetData>
  <mergeCells count="3">
    <mergeCell ref="A1:N1"/>
    <mergeCell ref="G2:H2"/>
    <mergeCell ref="G261:H2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Bertini</dc:creator>
  <cp:lastModifiedBy>Simona Bertini</cp:lastModifiedBy>
  <dcterms:created xsi:type="dcterms:W3CDTF">2022-01-04T12:08:12Z</dcterms:created>
  <dcterms:modified xsi:type="dcterms:W3CDTF">2022-11-24T12:00:34Z</dcterms:modified>
</cp:coreProperties>
</file>