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2\"/>
    </mc:Choice>
  </mc:AlternateContent>
  <bookViews>
    <workbookView showSheetTabs="0" xWindow="0" yWindow="0" windowWidth="28800" windowHeight="11655" tabRatio="163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20" i="1" l="1"/>
  <c r="L212" i="1"/>
  <c r="L177" i="1"/>
  <c r="L174" i="1"/>
  <c r="L171" i="1"/>
  <c r="L167" i="1"/>
  <c r="L163" i="1"/>
  <c r="L162" i="1"/>
  <c r="L149" i="1"/>
  <c r="L127" i="1"/>
  <c r="L104" i="1"/>
  <c r="L103" i="1"/>
  <c r="L93" i="1"/>
  <c r="L91" i="1"/>
  <c r="L84" i="1"/>
  <c r="L55" i="1"/>
  <c r="L30" i="1"/>
  <c r="L4" i="1"/>
  <c r="L154" i="1" l="1"/>
  <c r="L153" i="1"/>
  <c r="L152" i="1"/>
  <c r="I167" i="1" l="1"/>
  <c r="I166" i="1"/>
  <c r="L164" i="1"/>
  <c r="L158" i="1"/>
  <c r="L156" i="1"/>
  <c r="L140" i="1"/>
  <c r="L130" i="1"/>
  <c r="L99" i="1"/>
  <c r="L98" i="1"/>
  <c r="L96" i="1"/>
  <c r="L43" i="1"/>
  <c r="L23" i="1"/>
  <c r="L14" i="1"/>
  <c r="L62" i="1" l="1"/>
  <c r="L16" i="1"/>
  <c r="L58" i="1" l="1"/>
  <c r="I58" i="1"/>
  <c r="L34" i="1"/>
  <c r="L22" i="1"/>
  <c r="L12" i="1" l="1"/>
  <c r="I12" i="1"/>
  <c r="I98" i="1"/>
  <c r="L77" i="1"/>
</calcChain>
</file>

<file path=xl/comments1.xml><?xml version="1.0" encoding="utf-8"?>
<comments xmlns="http://schemas.openxmlformats.org/spreadsheetml/2006/main">
  <authors>
    <author>Paola Valvo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Paola Valvo:</t>
        </r>
        <r>
          <rPr>
            <sz val="9"/>
            <color indexed="81"/>
            <rFont val="Tahoma"/>
            <family val="2"/>
          </rPr>
          <t xml:space="preserve">
non si tratta di un vero e proprio ordine, ma di una mail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Paola Valvo:</t>
        </r>
        <r>
          <rPr>
            <sz val="9"/>
            <color indexed="81"/>
            <rFont val="Tahoma"/>
            <family val="2"/>
          </rPr>
          <t xml:space="preserve">
protocollo relativo all'appendice di proroga</t>
        </r>
      </text>
    </comment>
  </commentList>
</comments>
</file>

<file path=xl/sharedStrings.xml><?xml version="1.0" encoding="utf-8"?>
<sst xmlns="http://schemas.openxmlformats.org/spreadsheetml/2006/main" count="1980" uniqueCount="1289">
  <si>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</si>
  <si>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</si>
  <si>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</si>
  <si>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</si>
  <si>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</si>
  <si>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</si>
  <si>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</si>
  <si>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</si>
  <si>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</si>
  <si>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</si>
  <si>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</si>
  <si>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</si>
  <si>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</si>
  <si>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</si>
  <si>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</si>
  <si>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Affidamento diretto</t>
  </si>
  <si>
    <t>Fornitura</t>
  </si>
  <si>
    <t>Fornitura acqua Mattatoio</t>
  </si>
  <si>
    <t>SII S.C.P.A Servizio Idrico Integrato</t>
  </si>
  <si>
    <t>01250250550</t>
  </si>
  <si>
    <t>Z5730144F3</t>
  </si>
  <si>
    <t>Z0D301449D</t>
  </si>
  <si>
    <t>Finestra Aviosuperficie</t>
  </si>
  <si>
    <t>Lavori</t>
  </si>
  <si>
    <t>Procedura negoziata per affidamenti sotto soglia</t>
  </si>
  <si>
    <t>B.M. Infissi - Punto Parquet</t>
  </si>
  <si>
    <t xml:space="preserve">La Sovrana snc </t>
  </si>
  <si>
    <t>00473890556</t>
  </si>
  <si>
    <t>Ordine n. 3 del 04/01/2021</t>
  </si>
  <si>
    <t>ZE43018086</t>
  </si>
  <si>
    <t>Informati srl</t>
  </si>
  <si>
    <t>03426730796</t>
  </si>
  <si>
    <t>Ordine n. 6 del 07/01/2021</t>
  </si>
  <si>
    <t>Z733022E01</t>
  </si>
  <si>
    <t>Semap srl</t>
  </si>
  <si>
    <t>Servizi</t>
  </si>
  <si>
    <t>00557650553</t>
  </si>
  <si>
    <t xml:space="preserve">Ordine n. 8 dell'11/01/2021 </t>
  </si>
  <si>
    <t>Z413023132</t>
  </si>
  <si>
    <t>Stampa &amp; Stampe srl</t>
  </si>
  <si>
    <t>01261950552</t>
  </si>
  <si>
    <t>Ordine n. 9 dell'11/01/2021</t>
  </si>
  <si>
    <t>Z4B30364D1</t>
  </si>
  <si>
    <t xml:space="preserve">Proroga contratto Direttore di esercizio </t>
  </si>
  <si>
    <t>Affidamento diretto per lavori, servizi o forniture supplementari</t>
  </si>
  <si>
    <t>06473721001</t>
  </si>
  <si>
    <t>Ordine n. 12 del 18/01/2021</t>
  </si>
  <si>
    <t>Z5230362C8</t>
  </si>
  <si>
    <t xml:space="preserve">Rinnovo autorizzazione gestione Aviosuperficie </t>
  </si>
  <si>
    <t xml:space="preserve">Enac </t>
  </si>
  <si>
    <t>Ordine n. 13 del 18/01/2021</t>
  </si>
  <si>
    <t>ZEA3034EF6</t>
  </si>
  <si>
    <t>Rinnovo contratto per assistenza Software Telemaco</t>
  </si>
  <si>
    <t>Pluservice srl</t>
  </si>
  <si>
    <t>01140590421</t>
  </si>
  <si>
    <t>Ordine n. 11 del 15/01/2021</t>
  </si>
  <si>
    <t>Z5A30399E2</t>
  </si>
  <si>
    <t>Sorte srl</t>
  </si>
  <si>
    <t>01208470557</t>
  </si>
  <si>
    <t>2021 TABELLA CONTRATTI PUBBLICI (AFFIDAMENTI)
Art. 37 comma 1 D.lgs n. 33/2013</t>
  </si>
  <si>
    <t>ZB83039F9C</t>
  </si>
  <si>
    <t>Spedizioni  ufficio sanzioni gennaio-aprile 2021 (quantità presunta)</t>
  </si>
  <si>
    <t>Vodafone S.p.A.</t>
  </si>
  <si>
    <t>08539010010</t>
  </si>
  <si>
    <t>Prot. 0003047 del 23/02/2018</t>
  </si>
  <si>
    <t>Contratto</t>
  </si>
  <si>
    <t>Z9F30490EE</t>
  </si>
  <si>
    <t>Telefonia fissa e mobile 2020-2021</t>
  </si>
  <si>
    <t>Z003048C50</t>
  </si>
  <si>
    <t>Fornitura testi per Direzione</t>
  </si>
  <si>
    <t>Rusconi librerie</t>
  </si>
  <si>
    <t>04113740403</t>
  </si>
  <si>
    <t>Ordine n. 16 del 20/01/2021</t>
  </si>
  <si>
    <t>Z803054CAB</t>
  </si>
  <si>
    <t>Interfaccia Concilia modulo Enves (importazione nuovi autovelox)</t>
  </si>
  <si>
    <t>Maggioli Informatica Spa</t>
  </si>
  <si>
    <t>02066400405</t>
  </si>
  <si>
    <t>Ordine n. 17 del 22/01/2021</t>
  </si>
  <si>
    <t>Z353056784</t>
  </si>
  <si>
    <t>Sanificazione locali ed auto aziendali Servizi</t>
  </si>
  <si>
    <t>Salus Ambiente srl</t>
  </si>
  <si>
    <t>01387490558</t>
  </si>
  <si>
    <t>05.01.2021</t>
  </si>
  <si>
    <t>Ordine n. 18 del 25/01/2021</t>
  </si>
  <si>
    <t>Z343057012</t>
  </si>
  <si>
    <t>Dott. Capitoli Fabio</t>
  </si>
  <si>
    <t>IT00179590559</t>
  </si>
  <si>
    <t>Ordine n. 19 del 25/01/2021</t>
  </si>
  <si>
    <t>Z443057462</t>
  </si>
  <si>
    <t xml:space="preserve">Acquisto parcometri </t>
  </si>
  <si>
    <t>Urbitek Srl                 Park Service Srl</t>
  </si>
  <si>
    <t>Flowbird Italia Srl</t>
  </si>
  <si>
    <t>04065160964</t>
  </si>
  <si>
    <t>OdA MePa n. 5986972 oppure Ordine n. 20 del 25/01/2021</t>
  </si>
  <si>
    <t>Busitalia Sita Nord</t>
  </si>
  <si>
    <t>Z41305D3A9</t>
  </si>
  <si>
    <t>Acquisto cancelleria</t>
  </si>
  <si>
    <t xml:space="preserve">Cip Due </t>
  </si>
  <si>
    <t>01235660550</t>
  </si>
  <si>
    <t>ZF23063464</t>
  </si>
  <si>
    <t>Fornitura segnaletica stradale</t>
  </si>
  <si>
    <t>fornitura</t>
  </si>
  <si>
    <t>Ordine n. 23 del 27/01/2021</t>
  </si>
  <si>
    <t>Z7030635A1</t>
  </si>
  <si>
    <t>Lavori parcheggi di superficie</t>
  </si>
  <si>
    <t>Segnaletica Italiana srl</t>
  </si>
  <si>
    <t>01657490569</t>
  </si>
  <si>
    <t>Ordine n. 22 del 27/01/2021</t>
  </si>
  <si>
    <t>Z0C306F457</t>
  </si>
  <si>
    <t>Ordine n. 24 del 01/02/2021</t>
  </si>
  <si>
    <t>ZA8307292C</t>
  </si>
  <si>
    <t>Project Automation Spa</t>
  </si>
  <si>
    <t>02930110966</t>
  </si>
  <si>
    <t>Ordine n. 25 del 01/02/2021</t>
  </si>
  <si>
    <t xml:space="preserve">Canone mensile contratto di servizio Flowbird </t>
  </si>
  <si>
    <t xml:space="preserve">Spostamento varco Piediluco </t>
  </si>
  <si>
    <t>ZF7307C0DE</t>
  </si>
  <si>
    <t>Polizza fidejussoria lavori autovelox</t>
  </si>
  <si>
    <t>Elba Assicurazioni Agenzia TR:(Moroni Stefano Andrea)</t>
  </si>
  <si>
    <t>05850710962</t>
  </si>
  <si>
    <t>N. 8 Visite mediche aziendali corso abilitazione ascensori</t>
  </si>
  <si>
    <t>Manutenzione distributore carburanti</t>
  </si>
  <si>
    <t>Adesivi per parcometri</t>
  </si>
  <si>
    <t>Sis TG Segnaletica S.r.l.</t>
  </si>
  <si>
    <t>02955580549</t>
  </si>
  <si>
    <t>Segnaletica Italiana S.r.l.                     Segnal System S.r.l.</t>
  </si>
  <si>
    <t>Prot. 0000950 del 02/02/2021</t>
  </si>
  <si>
    <t>Z02307BC9A</t>
  </si>
  <si>
    <t>Lavori varco piediluco</t>
  </si>
  <si>
    <t>CTS Electronics</t>
  </si>
  <si>
    <t>02234270540</t>
  </si>
  <si>
    <t>Z38307CF14</t>
  </si>
  <si>
    <t>lavori</t>
  </si>
  <si>
    <t>Pulizia griglia e disostruzione tubazioni</t>
  </si>
  <si>
    <t>Emmerre Srl</t>
  </si>
  <si>
    <t>Monti Enzo srl - Tiesse Servizi srl</t>
  </si>
  <si>
    <t>01401170558</t>
  </si>
  <si>
    <t>Ordine n. 29 del 03/02/2021</t>
  </si>
  <si>
    <t>Z07307D480</t>
  </si>
  <si>
    <t>Acquisto nuovo Palmare per Polizia Locale</t>
  </si>
  <si>
    <t>Sis Segnaletica Industriale stradale</t>
  </si>
  <si>
    <t>00162020549</t>
  </si>
  <si>
    <t>Ordine n. 30 del 03/02/2021</t>
  </si>
  <si>
    <t>ZF9307D6FA</t>
  </si>
  <si>
    <t>Riparazione stampante Polizia Locale</t>
  </si>
  <si>
    <t>Ordine n. 31 del 03/02/2021</t>
  </si>
  <si>
    <t>Z6A30904A8</t>
  </si>
  <si>
    <t xml:space="preserve">General Service srl </t>
  </si>
  <si>
    <t>02026300547</t>
  </si>
  <si>
    <t>Z703090741</t>
  </si>
  <si>
    <t>Brav srl</t>
  </si>
  <si>
    <t>02818030369</t>
  </si>
  <si>
    <t>Ordine n. 33 del 09/02/2021</t>
  </si>
  <si>
    <t>Pluservice - Project Automation - His 21</t>
  </si>
  <si>
    <t>Z6C309A408</t>
  </si>
  <si>
    <t xml:space="preserve">N. 2 smartphone Samsung Galaxy A20 </t>
  </si>
  <si>
    <t>Catalogo MePa</t>
  </si>
  <si>
    <t>Z8630A344E</t>
  </si>
  <si>
    <t>Polizza auto aziendale land Rover</t>
  </si>
  <si>
    <t>Tua - Unipol Sai</t>
  </si>
  <si>
    <t>Avorio &amp; Febbraro snc</t>
  </si>
  <si>
    <t>01490220553</t>
  </si>
  <si>
    <t>Z4C30A3652</t>
  </si>
  <si>
    <t>Lavori presso l'Aviosuperficie - installazione barriera manuale</t>
  </si>
  <si>
    <t>Officine Passari snc</t>
  </si>
  <si>
    <t>01561180553</t>
  </si>
  <si>
    <t>Ordine n. 36 del 15/02/2021</t>
  </si>
  <si>
    <t>ZCD30A5044</t>
  </si>
  <si>
    <t xml:space="preserve">Ricetrasmittenti per ex Viscosa </t>
  </si>
  <si>
    <t xml:space="preserve">Butali S.p.A. </t>
  </si>
  <si>
    <t>01305510511</t>
  </si>
  <si>
    <t>Ordine n. 38 del 15/02/2021</t>
  </si>
  <si>
    <t>Z5230AE967</t>
  </si>
  <si>
    <t>Polizza RC patrimoniale dal 31/01/2021 al 31/05/2021</t>
  </si>
  <si>
    <t>Aon S.p.A.</t>
  </si>
  <si>
    <t>11274970158</t>
  </si>
  <si>
    <t>Ordine n. 40 del 17/02/2021</t>
  </si>
  <si>
    <t>Ordine n. 41 del 17/02/2021</t>
  </si>
  <si>
    <t>ZDD30AE99C</t>
  </si>
  <si>
    <t>Polizza RCT-RCO dal 31/01/2021 al 31/05/2021</t>
  </si>
  <si>
    <t>Z8430ABFF9</t>
  </si>
  <si>
    <t>Segnaletica varco Piediluco</t>
  </si>
  <si>
    <t>Sis.Tg Segnaletica</t>
  </si>
  <si>
    <t>Z8B30B0583</t>
  </si>
  <si>
    <t xml:space="preserve">Riparazione mezzo antincendio </t>
  </si>
  <si>
    <t>Ecoklima S.r.l.</t>
  </si>
  <si>
    <t>01273940559</t>
  </si>
  <si>
    <t>Ordine n. 42 del 18/02/2021</t>
  </si>
  <si>
    <t>ZEB30B06E0</t>
  </si>
  <si>
    <t xml:space="preserve">Lavori presso Aviosuperficie di Terni </t>
  </si>
  <si>
    <t>Monti Enzo</t>
  </si>
  <si>
    <t>01395480559</t>
  </si>
  <si>
    <t>Ordine n. 43 del 18/02/2021</t>
  </si>
  <si>
    <t>Z1F30B6005</t>
  </si>
  <si>
    <t xml:space="preserve">Manutenzione Smart </t>
  </si>
  <si>
    <t>Rossi S.r.l.</t>
  </si>
  <si>
    <t>ZEF30C884C</t>
  </si>
  <si>
    <t xml:space="preserve">Onorario gestione sinistro S. Francesco </t>
  </si>
  <si>
    <t>03316760549</t>
  </si>
  <si>
    <t>Ordine n. 45 del 19/02/2021</t>
  </si>
  <si>
    <t>Ordine n. 32 del 03/02/2021</t>
  </si>
  <si>
    <t>Ordine n. 34 del 09/02/2021</t>
  </si>
  <si>
    <t>ZB930C8F50</t>
  </si>
  <si>
    <t xml:space="preserve">Canoni Wolters Kluwer 2021 </t>
  </si>
  <si>
    <t>Wolters Kluwer Italia Srl</t>
  </si>
  <si>
    <t xml:space="preserve">Spedizioni ufficio sanzioni marzo - dicembre 2020 </t>
  </si>
  <si>
    <r>
      <t>OdA MePa n. 6022159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oppure Ordine n. 44 del 18/02/2021</t>
    </r>
    <r>
      <rPr>
        <b/>
        <sz val="8"/>
        <color rgb="FFFF0000"/>
        <rFont val="Arial"/>
        <family val="2"/>
      </rPr>
      <t xml:space="preserve">A    </t>
    </r>
    <r>
      <rPr>
        <sz val="8"/>
        <rFont val="Arial"/>
        <family val="2"/>
      </rPr>
      <t>Ordine n. 48 del 03/03/2021</t>
    </r>
  </si>
  <si>
    <t>Z2A30E0F5A</t>
  </si>
  <si>
    <t>Realizzazione prese di rete ZTL</t>
  </si>
  <si>
    <t>Tecno Power di Magliolo Amedeo</t>
  </si>
  <si>
    <t>01575860554</t>
  </si>
  <si>
    <t>Ordine n. 47 del 25/02/2021</t>
  </si>
  <si>
    <t>Ordine n. 49 del 04/03/2021</t>
  </si>
  <si>
    <t>ZA230E63A9</t>
  </si>
  <si>
    <t>Cate Antincendio Srl</t>
  </si>
  <si>
    <t>01368250559</t>
  </si>
  <si>
    <t>Adeguamento sistema antincendio Avio / Parch. Guglielmi</t>
  </si>
  <si>
    <t>Ordine n. 52 del 05/03/2021</t>
  </si>
  <si>
    <t>Adeguamento sistema antincendio Avio / Parch. Guglielmi / Parch. S.F.</t>
  </si>
  <si>
    <t>Ordine n. 53 del 05/03/2022</t>
  </si>
  <si>
    <t>Z5830E6D21</t>
  </si>
  <si>
    <t>ZC230FA50E</t>
  </si>
  <si>
    <t>Scanner ZTL</t>
  </si>
  <si>
    <t>Gecal S.r.l.</t>
  </si>
  <si>
    <t>00913110961</t>
  </si>
  <si>
    <t>Consulenza gestione rifiuti</t>
  </si>
  <si>
    <t>Canone annuale per configurazione piattaforma Brav</t>
  </si>
  <si>
    <t>Contratto assistenza tecnica software</t>
  </si>
  <si>
    <t>Cuffie + webcam</t>
  </si>
  <si>
    <t>Z3A30F00F0</t>
  </si>
  <si>
    <t>Maggioli SpA</t>
  </si>
  <si>
    <t>ZEA30F3351</t>
  </si>
  <si>
    <t>Ordine n. 54 del 09/03/2021</t>
  </si>
  <si>
    <t>Ordine n. 39 del 17/02/2021             Ordine n. 55 del 10/03/2021</t>
  </si>
  <si>
    <t>Ordine n. 56 del 10/03/2021</t>
  </si>
  <si>
    <t>Ordine n. 57 del 11/03/2021</t>
  </si>
  <si>
    <t>Ordine n. 58 del 12/03/2021</t>
  </si>
  <si>
    <t>Aon Advisory and Solutions Srl</t>
  </si>
  <si>
    <t>04270931001</t>
  </si>
  <si>
    <r>
      <t>Ordine n. 46 del 25/02/2021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Ordine n. 59 del 12/03/2021</t>
    </r>
  </si>
  <si>
    <t>Z7730FC1DD</t>
  </si>
  <si>
    <t>Fornitura chiavi allarme Aviosuperficie</t>
  </si>
  <si>
    <t>Megawatt Sas</t>
  </si>
  <si>
    <t>00627620552</t>
  </si>
  <si>
    <t>Z603108F72</t>
  </si>
  <si>
    <t>Amati Fiori</t>
  </si>
  <si>
    <t>01619100553</t>
  </si>
  <si>
    <t>Z733104FEF</t>
  </si>
  <si>
    <t>Rotoli carta per parcometri Stelio Parkeon / tick 60X455</t>
  </si>
  <si>
    <t>Pirrone Srl</t>
  </si>
  <si>
    <t>08055750965</t>
  </si>
  <si>
    <t>Ordine n. 61 del 16/03/2021</t>
  </si>
  <si>
    <t>Z173105392</t>
  </si>
  <si>
    <t>Cartoncino Termico biglietti skidata</t>
  </si>
  <si>
    <t>Mecstar Srl</t>
  </si>
  <si>
    <t>03863331009</t>
  </si>
  <si>
    <t>Ordine n. 62 del 16/03/2021</t>
  </si>
  <si>
    <t>ZCD311002A</t>
  </si>
  <si>
    <t xml:space="preserve">Servizio di stampa, imbustamento e recapito atti giudiziari </t>
  </si>
  <si>
    <t>Z953115900</t>
  </si>
  <si>
    <t>Fornitura n. 2 cartelli preavviso autovelox</t>
  </si>
  <si>
    <t>Ordine n. 64 del 22/03/2021</t>
  </si>
  <si>
    <t>Z57311765F</t>
  </si>
  <si>
    <t>Cancelleria anno 2021</t>
  </si>
  <si>
    <t>Euroufficio                           Centroufficio                                   Castellani Ufficio                   Orlando Castellani ingrosso                                      Italcarta                        Tecnolinea                           Lagicart</t>
  </si>
  <si>
    <t>Fornitura cartelli supplementari ZTL Piediluco</t>
  </si>
  <si>
    <t>Sis. TG Segnaletica Srl</t>
  </si>
  <si>
    <t>Ordine n. 55 del 10/03/2021</t>
  </si>
  <si>
    <t>ZE0311B6C0</t>
  </si>
  <si>
    <t xml:space="preserve">Corso di formazione per sistema digitale di rifornimento carburante </t>
  </si>
  <si>
    <t>Fortech Srl</t>
  </si>
  <si>
    <t>03618500403</t>
  </si>
  <si>
    <t>Z09312877D</t>
  </si>
  <si>
    <t>Test antigenico rapido 20 dipendenti</t>
  </si>
  <si>
    <t>Farmacia Marcelli dott. Gabriele</t>
  </si>
  <si>
    <t>01573170550</t>
  </si>
  <si>
    <t>Z03312997B</t>
  </si>
  <si>
    <t xml:space="preserve">Salviettine + Primagel Covid-19 </t>
  </si>
  <si>
    <t>Ruggeri Store di Ruggeri Roberto</t>
  </si>
  <si>
    <t>02919830543</t>
  </si>
  <si>
    <t>Ordine n. 69 del 26/03/2021</t>
  </si>
  <si>
    <t>Ordine n. 65 del 25/03/2021                         Ordine n. 66 del 25/03/2021</t>
  </si>
  <si>
    <t>Ordine n. 68 del 26/03/2021</t>
  </si>
  <si>
    <t>Z55312FA19</t>
  </si>
  <si>
    <t>Sanificazione locali - uffici primo piano e reception</t>
  </si>
  <si>
    <t>Ordine n. 70 del 30/03/2021</t>
  </si>
  <si>
    <r>
      <t xml:space="preserve">Ordine n. 15 del 18/01/2021 </t>
    </r>
    <r>
      <rPr>
        <b/>
        <sz val="8"/>
        <color rgb="FFFF0000"/>
        <rFont val="Arial"/>
        <family val="2"/>
      </rPr>
      <t xml:space="preserve">A </t>
    </r>
    <r>
      <rPr>
        <sz val="8"/>
        <rFont val="Arial"/>
        <family val="2"/>
      </rPr>
      <t xml:space="preserve"> 
Ordine n. 72 del 30/03/2021</t>
    </r>
  </si>
  <si>
    <t>Ordine n. 60 del 16/03/2021</t>
  </si>
  <si>
    <t>Terra e piante per Parcheggio Parcheggio S. Francesco</t>
  </si>
  <si>
    <t>Abbonamento Fiscal Focus Gold Anno 2021</t>
  </si>
  <si>
    <t>Prot.  0000925  del 01/02/2021</t>
  </si>
  <si>
    <t>Prot. 0000964 del 03/02/2021</t>
  </si>
  <si>
    <t>Prot. 000975 del 03/02/2021</t>
  </si>
  <si>
    <t>Prot. 000977 del 03/02/2021</t>
  </si>
  <si>
    <t>Prot. 0000988 del 05/02/2021</t>
  </si>
  <si>
    <t>Prot. 0000989 del 05/02/2021</t>
  </si>
  <si>
    <t>Prot. 0001516 del 18/02/2021</t>
  </si>
  <si>
    <t>Prot. 0000159 del 08/01/2021</t>
  </si>
  <si>
    <t>Prot. 0000272 del 12/01/2021</t>
  </si>
  <si>
    <t xml:space="preserve">Prot. 0000332 del 12/01/2021 </t>
  </si>
  <si>
    <t xml:space="preserve">Prot. 0000327 del 12/01/2021 </t>
  </si>
  <si>
    <t>Prot. 0000548 del 15/01/2021</t>
  </si>
  <si>
    <t>Prot.  0000557 del 18/01/2021</t>
  </si>
  <si>
    <t>Prot. 0000641 del 20/01/2021</t>
  </si>
  <si>
    <t>Prot. 0002590 del 31/03/2021</t>
  </si>
  <si>
    <t>Prot. 0000659 del 20/01/2021</t>
  </si>
  <si>
    <t xml:space="preserve">Prot. 0000823 del 25/01/2021 </t>
  </si>
  <si>
    <t>Prot.  0000824 del 25/01/2021</t>
  </si>
  <si>
    <t>Prot.  0000836 del 26/01/2021</t>
  </si>
  <si>
    <t>Prot.  0000873 del 26/01/2021</t>
  </si>
  <si>
    <t>Prot.  0001023 del 08/02/2021</t>
  </si>
  <si>
    <t>Prot.  0001466 del 16/02/2021</t>
  </si>
  <si>
    <t xml:space="preserve">Prot. 0001273 del 12/02/2021 </t>
  </si>
  <si>
    <t>Prot.  0001852 del 03/03/2021</t>
  </si>
  <si>
    <t xml:space="preserve">Prot. 0001462 del 16/02/2021 </t>
  </si>
  <si>
    <t>Prot. 0001722 del 24/02/2021</t>
  </si>
  <si>
    <t>Prot. 0001819 del 02/03/2021</t>
  </si>
  <si>
    <t>Prot.  0001458 del 16/02/2021</t>
  </si>
  <si>
    <t>Prot. 0002070 del 11/03/2021</t>
  </si>
  <si>
    <t>Prot. 0002073 del 11/03/2021</t>
  </si>
  <si>
    <t>Prot.  0002023 del 10/03/2021</t>
  </si>
  <si>
    <t>Prot. 0001621 del 19/02/2021</t>
  </si>
  <si>
    <t>Prot. 0001607 del 19/02/2021</t>
  </si>
  <si>
    <t>Prot. 0001610 del 19/02/2021</t>
  </si>
  <si>
    <t>Prot. 0002227 del 16/03/2021</t>
  </si>
  <si>
    <t>Prot. 0001849 del 03/03/2021</t>
  </si>
  <si>
    <t>Prot. 0001926 del 08/03/2021</t>
  </si>
  <si>
    <t>Prot. 0002069 del 13/03/2021</t>
  </si>
  <si>
    <t>Prot.  0002131 del 12/03/2021</t>
  </si>
  <si>
    <t>Prot.  0002226 del 16/03/2021</t>
  </si>
  <si>
    <t>Prot.  0002281 del 17/03/2021</t>
  </si>
  <si>
    <t>Prot.  0002282 del 17/03/2021</t>
  </si>
  <si>
    <t>Prot.  0002571 del 30/03/2021</t>
  </si>
  <si>
    <t>Prot.  0002413 del 22/03/2021</t>
  </si>
  <si>
    <t>Prot.  0002552 del 29/03/2022</t>
  </si>
  <si>
    <t>Prot.  0002551 del 29/03/2023</t>
  </si>
  <si>
    <t>Prot.  0002610 del 31/03/2023</t>
  </si>
  <si>
    <t>Prot. 0000965 del 03/02/2021</t>
  </si>
  <si>
    <t>Montesi Mauro                         Ditta Mammoli                         Liurni Vladimiro</t>
  </si>
  <si>
    <t>Z18313EC80</t>
  </si>
  <si>
    <t>Materiale edile - Ordine aperto</t>
  </si>
  <si>
    <t>Edilizia Collerolletta di Alcini Sandro</t>
  </si>
  <si>
    <t>00613850551</t>
  </si>
  <si>
    <t>Prot.  0002714 del 07/04/2021</t>
  </si>
  <si>
    <t>Ordine n. 74 del 06/04/2021</t>
  </si>
  <si>
    <t>ZAA31474EB</t>
  </si>
  <si>
    <t>Canone annuale ZTL Piediluco + PagoPA + Spid</t>
  </si>
  <si>
    <t>Brav Srl</t>
  </si>
  <si>
    <t>Prot.  0003048 del 14/04/2021</t>
  </si>
  <si>
    <t>Ordine n. 76 del 07/04/2021</t>
  </si>
  <si>
    <t>Z25313F001</t>
  </si>
  <si>
    <t xml:space="preserve">Fornitura transenne per Viscosa </t>
  </si>
  <si>
    <t>Zampieri Snc                    Antinfortunistica Roberti</t>
  </si>
  <si>
    <t>Prot.  0003003 del 12/04/2021</t>
  </si>
  <si>
    <t>Ordine n. 77 del 07/04/2021</t>
  </si>
  <si>
    <t>Z5331476F6</t>
  </si>
  <si>
    <t>Fornitura visite mediche</t>
  </si>
  <si>
    <t>Impresa Service di Cappanera R. &amp; C.</t>
  </si>
  <si>
    <t>00765880554</t>
  </si>
  <si>
    <t>Prot.  0003007 del 12/04/2021</t>
  </si>
  <si>
    <t>Ordine n. 78 del 07/04/2021</t>
  </si>
  <si>
    <t>Z7331478B9</t>
  </si>
  <si>
    <t>Prodotti per pulizia piscine e fontane</t>
  </si>
  <si>
    <t>Centro Italia Group S.r.l.</t>
  </si>
  <si>
    <t>01572560553</t>
  </si>
  <si>
    <t>Prot.  0002787 del 08/04/2021</t>
  </si>
  <si>
    <t>Ordine n. 79 del 08/04/2021</t>
  </si>
  <si>
    <t>Z463147B4D</t>
  </si>
  <si>
    <t>Fellowes 5733501 Plastificatrice Jupiter 2 A3, 80-250</t>
  </si>
  <si>
    <t>Gruppo Galagant S.r.l.</t>
  </si>
  <si>
    <t>Prot.  0002760 del 08/04/2021</t>
  </si>
  <si>
    <t>OdA MePa n. 6117455 oppure Ordine n. 80 del 08/04/2021</t>
  </si>
  <si>
    <t>Z793147A57</t>
  </si>
  <si>
    <t>Rinnovo abbonamento alla piattaforma on line per la gestione del debito insito e servizio di assistenza tecnico finanziaria</t>
  </si>
  <si>
    <t>Finance active Italia Srl</t>
  </si>
  <si>
    <t>06409360960</t>
  </si>
  <si>
    <t>Prot.  0003058 del 14/04/2021</t>
  </si>
  <si>
    <t>Ordine n. 81 del 13/04/2021</t>
  </si>
  <si>
    <t>ZDE3156762</t>
  </si>
  <si>
    <t>Sistemazione pompa Aviosuperficie</t>
  </si>
  <si>
    <t>Ecoklima Srl</t>
  </si>
  <si>
    <t>Saim Service Srl</t>
  </si>
  <si>
    <t>01395920554</t>
  </si>
  <si>
    <t>Prot.  0003059 del 14/04/2021</t>
  </si>
  <si>
    <t>Ordine n. 82 del 13/04/2021</t>
  </si>
  <si>
    <t>Z673156D8C</t>
  </si>
  <si>
    <t>Lavori elettrici parcheggio S. Francesco</t>
  </si>
  <si>
    <t>Elettromoderna di Perni Carlo</t>
  </si>
  <si>
    <t>00249060559</t>
  </si>
  <si>
    <t>Prot.  0003376 del 26/04/2021</t>
  </si>
  <si>
    <r>
      <t xml:space="preserve">Ordine n. 83 del 13/04/2021 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95 del 21/04/2021</t>
    </r>
  </si>
  <si>
    <t>Z813157C66</t>
  </si>
  <si>
    <t>Manutenzione straordinaria fitodepuratore</t>
  </si>
  <si>
    <t>Ecolservice Srl</t>
  </si>
  <si>
    <t>02715760548</t>
  </si>
  <si>
    <t>Prot.  0003069 del 15/04/2021</t>
  </si>
  <si>
    <t>Ordine n. 84 del 13/04/2021</t>
  </si>
  <si>
    <t>Z643158736</t>
  </si>
  <si>
    <t>Manutenzione auto aziendale - Fiat Panda ef133fc</t>
  </si>
  <si>
    <t>F.lli Vigna Snc</t>
  </si>
  <si>
    <t>00381810555</t>
  </si>
  <si>
    <t>Prot.  0003067 del 15/04/2021</t>
  </si>
  <si>
    <t>Ordine n. 85 del13/04/2021</t>
  </si>
  <si>
    <t>Z9031600E2</t>
  </si>
  <si>
    <t>Modulo Arca GP (attivazione, formazione, rateo canone 2021) + intervento per creazione nuovo profilo orario</t>
  </si>
  <si>
    <t>Prot. 0003384 del 26/04/2021</t>
  </si>
  <si>
    <t xml:space="preserve">Ordine n. 86 del 15/04/2021 </t>
  </si>
  <si>
    <t>Z9031600e2</t>
  </si>
  <si>
    <t>Intervento n. 3 ore in teleassistenza per creazione nuovo profilo orario ed altre modifiche su piattaforma Microntel</t>
  </si>
  <si>
    <t>Prot.  0003151 del 20/04/2021</t>
  </si>
  <si>
    <r>
      <t xml:space="preserve">Ordine n. 87 del 20/04/2021 </t>
    </r>
    <r>
      <rPr>
        <b/>
        <sz val="8"/>
        <color rgb="FFFF0000"/>
        <rFont val="Arial"/>
        <family val="2"/>
      </rPr>
      <t>A</t>
    </r>
  </si>
  <si>
    <t>Z393165353</t>
  </si>
  <si>
    <t>Trasporto transenne da Sis Tg (Corciano) a Ex Viscosa (Terni)</t>
  </si>
  <si>
    <t>Dominici Traslochi</t>
  </si>
  <si>
    <t>Bernardi Francesco Srl</t>
  </si>
  <si>
    <t>01258660552</t>
  </si>
  <si>
    <t>22/042021</t>
  </si>
  <si>
    <t>Prot.  0003203 del 20/04/2021</t>
  </si>
  <si>
    <t>Ordine n. 88 del 16/04/2021</t>
  </si>
  <si>
    <t>Z65316B868</t>
  </si>
  <si>
    <t>Sorveglianza sanitaria</t>
  </si>
  <si>
    <t>Prot.  0003209 del 21/04/2021</t>
  </si>
  <si>
    <t>Ordine n. 89 del 16/04/2021</t>
  </si>
  <si>
    <t>ZA2316C9D4</t>
  </si>
  <si>
    <t>Abbigliamento operaio</t>
  </si>
  <si>
    <t>Tecno Antincendio Snc</t>
  </si>
  <si>
    <t>00495600553</t>
  </si>
  <si>
    <t>Prot.  0003210 del 21/04/2021</t>
  </si>
  <si>
    <t>Ordine n. 90 del 20/04/2021</t>
  </si>
  <si>
    <t>ZA8316CF5E</t>
  </si>
  <si>
    <t>Smaltimento cemento amianto presso Ex Viscosa</t>
  </si>
  <si>
    <t>FGS S.r.l.s.                             CDS Amianto S.r.l.</t>
  </si>
  <si>
    <t>S.I.E.M. Srl</t>
  </si>
  <si>
    <t>00256080557</t>
  </si>
  <si>
    <t>Prot.  0003377 del 26/04/2021</t>
  </si>
  <si>
    <t>Ordine n. 91 del 20/04/2021</t>
  </si>
  <si>
    <t>Z653171492</t>
  </si>
  <si>
    <t>Servizio di assistenza hosting piattaforma Isharedoc anno 2021</t>
  </si>
  <si>
    <t>Digi One Srl</t>
  </si>
  <si>
    <t>01281410553</t>
  </si>
  <si>
    <t>Prot.  0003385 del 26/04/2021</t>
  </si>
  <si>
    <t>Ordine n. 94 del 21/04/2021</t>
  </si>
  <si>
    <t>ZC3317BF04</t>
  </si>
  <si>
    <t>Abbigliamento Ausiliari della sosta e del traffico</t>
  </si>
  <si>
    <t>Prot.  0003416 del 27/04/2021</t>
  </si>
  <si>
    <t>Ordine n. 96 del 23/04/2021</t>
  </si>
  <si>
    <t>Z0F317C081</t>
  </si>
  <si>
    <t>Manutenzione auto aziendale - Fiat Punto FE 925 VG</t>
  </si>
  <si>
    <t>Prot.  0003504 del 29/04/2021</t>
  </si>
  <si>
    <t>Ordine n. 98 del 28/04/2021</t>
  </si>
  <si>
    <t>Z44318776E</t>
  </si>
  <si>
    <t>Manutenzione quadri elettrici VDC</t>
  </si>
  <si>
    <t>Gigli e Pacifici                                           Elettroverde                           Megawatt</t>
  </si>
  <si>
    <t>Ordine n. 99 del 28/04/2021                   Ordine n. 149 del 08/07/2021</t>
  </si>
  <si>
    <t>Z76318997F</t>
  </si>
  <si>
    <t>Acquisto cavi ricarica stampanti Polizia Locale</t>
  </si>
  <si>
    <t>Z12319E07E</t>
  </si>
  <si>
    <t>Noleggio bagno disabili per Aviosuperficie</t>
  </si>
  <si>
    <t>Tecnifor Spa</t>
  </si>
  <si>
    <t>00214930554</t>
  </si>
  <si>
    <t>Prot.  0003748 del 07/05/2021</t>
  </si>
  <si>
    <t>Ordine n. 101 del 04/05/2021</t>
  </si>
  <si>
    <t>ZF0319E762</t>
  </si>
  <si>
    <t>Pannelli zincati per parcheggio Ex Viscosa + materiali per allestimento</t>
  </si>
  <si>
    <t>Prot.  0003747 del 07/05/2021</t>
  </si>
  <si>
    <t>Ordine n. 103 del 07/05/2021</t>
  </si>
  <si>
    <t>Z28319EB53</t>
  </si>
  <si>
    <t>Intervento di sistemazione Area Parcheggio Ex Viscosa + Integrazione</t>
  </si>
  <si>
    <t>Monti Enzo Srl</t>
  </si>
  <si>
    <t>Prot.  0003746 del 07/05/2021              Prot. 0004434 del 28/05/2021</t>
  </si>
  <si>
    <t>Ordine n. 104 del 04/05/2021
Ordine n. 120 del 25/05/2021</t>
  </si>
  <si>
    <t>S.I.S. Segnaletica Industriale Stradale Srl</t>
  </si>
  <si>
    <t>ZB3319FA3D</t>
  </si>
  <si>
    <t>Riparazione motore mezzo antincendio Aviosuperficie</t>
  </si>
  <si>
    <t>Lamperini Srl</t>
  </si>
  <si>
    <t>01551610551</t>
  </si>
  <si>
    <t>Prot.  0003767 del 10/05/2021</t>
  </si>
  <si>
    <t>Ordine n. 107 del 04/05/2021</t>
  </si>
  <si>
    <t xml:space="preserve">Z74319F506  </t>
  </si>
  <si>
    <t>Imbuto antideflagrante</t>
  </si>
  <si>
    <t>M.T.O. Snc - Oltrevela.com - Fert</t>
  </si>
  <si>
    <t>Forniture Nautiche Italiane Srl</t>
  </si>
  <si>
    <t>00704650498</t>
  </si>
  <si>
    <t>Prot.  0003769 del 10/05/2021</t>
  </si>
  <si>
    <t>Ordine n. 106 del 05/05/2021</t>
  </si>
  <si>
    <t>Z8331A844B</t>
  </si>
  <si>
    <t>Rinnovo polizza n. 44/763512676 - Copertura assicurativa incendio hangar per conto di ATC Servizi</t>
  </si>
  <si>
    <t>Gambini Assicurazioni Srl</t>
  </si>
  <si>
    <t>Prot.  0003876 del 11/05/2021</t>
  </si>
  <si>
    <t>Ordine n. 108 del 10/05/2021</t>
  </si>
  <si>
    <t>Z8231AA752</t>
  </si>
  <si>
    <t>Materiale vario di ferramenta (ordine aperto)</t>
  </si>
  <si>
    <t>Ferramenta Centro Italia Snc</t>
  </si>
  <si>
    <t>01247830555</t>
  </si>
  <si>
    <t>Prot.  0003907 del 12/05/2021</t>
  </si>
  <si>
    <t>Ordine n. 111 del 11/05/2021</t>
  </si>
  <si>
    <t>Z4D31AA5C8</t>
  </si>
  <si>
    <t>Gel disinfettante</t>
  </si>
  <si>
    <t>Prot.  0004087 del 14/05/2021</t>
  </si>
  <si>
    <t>Ordine n. 112 del 13/05/2021</t>
  </si>
  <si>
    <t>Z2B31B62AC</t>
  </si>
  <si>
    <t>Materiale vario elettrico (ordine aperto)</t>
  </si>
  <si>
    <t>RemaTarlazzi Spa</t>
  </si>
  <si>
    <t>01634070435</t>
  </si>
  <si>
    <t>Prot.  0004064 del 14/05/2021</t>
  </si>
  <si>
    <t>Ordine n. 113 del 13/05/2021</t>
  </si>
  <si>
    <t>Z2D31B972D</t>
  </si>
  <si>
    <t>Decespugliatore + visiera con rete</t>
  </si>
  <si>
    <t>Mattorre e Guerrini</t>
  </si>
  <si>
    <t>Prot.  0004062 del 14/05/2021</t>
  </si>
  <si>
    <t>Ordine n. 115 del 13/05/2021</t>
  </si>
  <si>
    <t>ZCD31B9C10</t>
  </si>
  <si>
    <t>Manutenzione auto aziendale - Fiat Panda DR061ML</t>
  </si>
  <si>
    <t>Prot.  0004063 del 14/05/2021</t>
  </si>
  <si>
    <t>Ordine n. 116 del 13/05/2021</t>
  </si>
  <si>
    <t xml:space="preserve">ZBF31C3C07          </t>
  </si>
  <si>
    <t>Noleggio bagno chimico per Ex Viscosa</t>
  </si>
  <si>
    <t>Prot.  0004174 del 19/05/2021</t>
  </si>
  <si>
    <t>Ordine n. 117 del 18/05/2021</t>
  </si>
  <si>
    <t xml:space="preserve">Z6631C3B92          </t>
  </si>
  <si>
    <t>Prot.  0004175 del 19/05/2021</t>
  </si>
  <si>
    <t>Ordine n. 118 del 18/05/2021</t>
  </si>
  <si>
    <t xml:space="preserve">Z9831CD155          </t>
  </si>
  <si>
    <t>Controllo e manutenzione impianti irrigazione + realizzazionene 3 prese acqua entro pozzetti irrigazione Parcheggio S.F.</t>
  </si>
  <si>
    <t>Idrotermicasolare Srl</t>
  </si>
  <si>
    <t>01478940552</t>
  </si>
  <si>
    <t>26/05/2021
01/06/2021</t>
  </si>
  <si>
    <t>06/06/2021
15/06/2021</t>
  </si>
  <si>
    <t>Ordine n. 119 del 19/05/2021
Ordine n. 145 del 01/07/2021</t>
  </si>
  <si>
    <t>Z9D31E1446</t>
  </si>
  <si>
    <t>Materiale vario di idraulica (ordine aperto)</t>
  </si>
  <si>
    <t>Salvati                                   Imeter</t>
  </si>
  <si>
    <t>Mariani Elio Srl</t>
  </si>
  <si>
    <t>00066340555</t>
  </si>
  <si>
    <t>Prot.  0004435 del 28/05/2021</t>
  </si>
  <si>
    <t>Ordine n. 121 del 26/05/2021</t>
  </si>
  <si>
    <t>ZC631EBC33</t>
  </si>
  <si>
    <t>Polizza RCT/RCO</t>
  </si>
  <si>
    <t xml:space="preserve">Unipolsai                                     Itas                                        Reale Mutua                                                       Vittoria Assicurazioni                                   Generali                                        LLOYD'S                            Allianz     </t>
  </si>
  <si>
    <t>Aon S.p.A. (Axa)</t>
  </si>
  <si>
    <t>Ordine n. 133 del 16/06/2021</t>
  </si>
  <si>
    <t>Z8731EBDD9</t>
  </si>
  <si>
    <t>Polizza RC Patrimoniale</t>
  </si>
  <si>
    <t>LLOYD'S                                               Axa                                    AIG</t>
  </si>
  <si>
    <t>Aon S.p.A. (LLOYD'S)</t>
  </si>
  <si>
    <t>Prot. 0004781 del 16/06/2021</t>
  </si>
  <si>
    <t>Ordine n. 134 del 16/06/2021</t>
  </si>
  <si>
    <t>Z5331EBE8A</t>
  </si>
  <si>
    <t>Polizza infortuni</t>
  </si>
  <si>
    <t>Unipolsai                                       Generali                                   Allianz                                Vittoria Assicurazioni                                   Reale mutua                       Helvetia</t>
  </si>
  <si>
    <t>Aon S.p.A. (Unipolsai)</t>
  </si>
  <si>
    <t>Prot.  0004780 del 16/06/2021</t>
  </si>
  <si>
    <t>Ordine n. 135 del 16/06/2021</t>
  </si>
  <si>
    <t>ZEB31FAF86</t>
  </si>
  <si>
    <t>Spedizioni Giugno - Settembre 2021 e rendicontazione notifiche (quantità presunta) Tot. 24000 atti (da spedire e rendicontare)</t>
  </si>
  <si>
    <t>Prot.  0004587 del 07/06/2021</t>
  </si>
  <si>
    <t>Ordine n. 124 del 03/06/2021</t>
  </si>
  <si>
    <t>Z783203153</t>
  </si>
  <si>
    <t>N. 30 lavaggi mezzi aziendali (ordine aperto)</t>
  </si>
  <si>
    <t>Area Repsol - Viale Trieste</t>
  </si>
  <si>
    <t>Bussetti Alderico Snc</t>
  </si>
  <si>
    <t>01399860558</t>
  </si>
  <si>
    <t>Prot.  0004618 del 08/06/2021</t>
  </si>
  <si>
    <t>Ordine n. 125 del 07/06/2021</t>
  </si>
  <si>
    <t>Z1A3203D3F</t>
  </si>
  <si>
    <t>Casetta in legno Hobby 2x2 - Consegna e montaggio</t>
  </si>
  <si>
    <t>Home Idea Italia Srl
VenditaCasette G&amp;C Onlineshop srl</t>
  </si>
  <si>
    <t>Spazio Verde Srl</t>
  </si>
  <si>
    <t>01311170557</t>
  </si>
  <si>
    <t>Prot.  0004651 del 09/06/2021</t>
  </si>
  <si>
    <t>Ordine n. 126 del 07/06/2021</t>
  </si>
  <si>
    <t>Z7C3207DE6</t>
  </si>
  <si>
    <t>Verifica impianti di terra (sede centrale e Parcheggio S.F.)</t>
  </si>
  <si>
    <t>Verimpianti Srl</t>
  </si>
  <si>
    <t>Heading Srl</t>
  </si>
  <si>
    <t>02459930547</t>
  </si>
  <si>
    <t>Prot.  0004694 del 10/06/2021</t>
  </si>
  <si>
    <t>Ordine n. 127 del 08/06/2021</t>
  </si>
  <si>
    <t>ZC3320C30A</t>
  </si>
  <si>
    <t>N. 3 cavalletti in alluminio con stampa bifacciale con indicazioni per parcheggio Ex Viscosa</t>
  </si>
  <si>
    <t>Stampa e Stampe Srl</t>
  </si>
  <si>
    <t>Nobili2 Srl</t>
  </si>
  <si>
    <t>00459310553</t>
  </si>
  <si>
    <t>Prot.  0004695 del 10/06/2021</t>
  </si>
  <si>
    <t>Ordine n. 128 del 09/06/2021</t>
  </si>
  <si>
    <t>Z8F320D270</t>
  </si>
  <si>
    <t>Realizzazione segnaletica Ex Viscosa e stalli disabili C.so del Popolo</t>
  </si>
  <si>
    <t>Metro Signal Srl</t>
  </si>
  <si>
    <t>03802230981</t>
  </si>
  <si>
    <t>Prot.  0004664 del 10/06/2021</t>
  </si>
  <si>
    <t>Ordine n. 129 del 09/06/2021</t>
  </si>
  <si>
    <t>Z54320DA11</t>
  </si>
  <si>
    <t>Manutenzione hoists teatri di posa</t>
  </si>
  <si>
    <t>Schindler
Kone</t>
  </si>
  <si>
    <t>CI.FIN Srl</t>
  </si>
  <si>
    <t>01310730559</t>
  </si>
  <si>
    <t>Prot.  0004778 del 16/06/2021</t>
  </si>
  <si>
    <t>Ordine n. 130 del 09/06/2021</t>
  </si>
  <si>
    <t>Z8E321ADCB</t>
  </si>
  <si>
    <t>Trasloco uffcio ausiliari da Porta Spoletina 15 al Parcheggio San Francesco</t>
  </si>
  <si>
    <t>Prot.  0004783 del 16/06/2021</t>
  </si>
  <si>
    <t>Ordine n. 131 del 14/06/2021</t>
  </si>
  <si>
    <t>Z113227D4C</t>
  </si>
  <si>
    <t>Mobili ufficio Parcheggio S. Francesco</t>
  </si>
  <si>
    <t xml:space="preserve">SmartOffice
Jumb Office Onlinestore
</t>
  </si>
  <si>
    <t>Nuova Fumu Srl</t>
  </si>
  <si>
    <t>00565750551</t>
  </si>
  <si>
    <t>Prot.  0004867 del 18/06/2021</t>
  </si>
  <si>
    <t>Ordine n. 132 del 16/06/2021</t>
  </si>
  <si>
    <t>Z17322FB6F</t>
  </si>
  <si>
    <t>Carta Fabriano Gentile - bancale</t>
  </si>
  <si>
    <t>Catalogo Mepa</t>
  </si>
  <si>
    <t>Ingroscart S.r.l.</t>
  </si>
  <si>
    <t>01469840662</t>
  </si>
  <si>
    <t>Z953232733</t>
  </si>
  <si>
    <t xml:space="preserve">Chiusura area operativa aviosuperficie </t>
  </si>
  <si>
    <t xml:space="preserve">Montesi Mauro                </t>
  </si>
  <si>
    <t>Officine Passari Francesco Snc</t>
  </si>
  <si>
    <t>Prot.  0004920 del 22/06/2021</t>
  </si>
  <si>
    <t>Ordine n. 138 del 21/06/2021</t>
  </si>
  <si>
    <t>ZA13232879</t>
  </si>
  <si>
    <t xml:space="preserve">Importazione permessi ZTL Piediluco </t>
  </si>
  <si>
    <t>Project Automation</t>
  </si>
  <si>
    <t>Prot.  0004921 del 22/06/2021</t>
  </si>
  <si>
    <t>Ordine n. 139 del 21/06/2021</t>
  </si>
  <si>
    <t>Z4432329E1</t>
  </si>
  <si>
    <t xml:space="preserve">Sostituzione display distributore carburante </t>
  </si>
  <si>
    <t>S.E.M.A.P.S.r.l.</t>
  </si>
  <si>
    <t>Z2F3236EBC</t>
  </si>
  <si>
    <t xml:space="preserve">Perizia estimativa sfalcio erba aviosuperficie </t>
  </si>
  <si>
    <t>Onori dott. Franco                      Bianco dott. Leonardo</t>
  </si>
  <si>
    <t>Longari dott. Francesco</t>
  </si>
  <si>
    <t>00714120557</t>
  </si>
  <si>
    <t>Prot. 0004181 del 19/05/2021</t>
  </si>
  <si>
    <t>Lettera di incarico oppure Ordine n. 153 del 08/07/2021</t>
  </si>
  <si>
    <t>Z933240730</t>
  </si>
  <si>
    <t xml:space="preserve">Cartelli per parcheggio ex Viscosa </t>
  </si>
  <si>
    <t>Tipografia Nobili2</t>
  </si>
  <si>
    <t>Prot.  0005080 del 28/06/2021</t>
  </si>
  <si>
    <t>Ordine n. 141 del 25/06/2021</t>
  </si>
  <si>
    <t>Z5232452D0</t>
  </si>
  <si>
    <t>Interventi tecnici informatici</t>
  </si>
  <si>
    <t>A. Tel Telecomunicazioni</t>
  </si>
  <si>
    <t xml:space="preserve">01292690557    </t>
  </si>
  <si>
    <t>Prot.  0005113 del 30/06/2021</t>
  </si>
  <si>
    <t>Ordine n. 136 del 18/06/2021</t>
  </si>
  <si>
    <t>Z7F324DB76</t>
  </si>
  <si>
    <t xml:space="preserve">Corso rischio incendio elevato Aviosuperficie - Bizzoco </t>
  </si>
  <si>
    <t>Ministero dell'Interno Dip. VV.VV.</t>
  </si>
  <si>
    <t>80006310553</t>
  </si>
  <si>
    <t>Ordine n. 143 del 29/06/2021</t>
  </si>
  <si>
    <r>
      <t>Ordine n. 14 del 18/01/2021</t>
    </r>
    <r>
      <rPr>
        <b/>
        <sz val="8"/>
        <color rgb="FFFF0000"/>
        <rFont val="Arial"/>
        <family val="2"/>
      </rPr>
      <t xml:space="preserve">A                               </t>
    </r>
    <r>
      <rPr>
        <sz val="8"/>
        <rFont val="Arial"/>
        <family val="2"/>
      </rPr>
      <t>Ordine n. 73 del 30/03/2021                                   Ordine n. 114 del 13/05/2021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123 del 03/06/2021</t>
    </r>
  </si>
  <si>
    <t>Prot. 0002689 del 06/04/2021           Prot. 0004586 del 07/06/2021</t>
  </si>
  <si>
    <t>Euroteam Snc                            Grafiche Aquilane                                  Grafiche Millefiorini                                             Lapost Service                                           Nexive Network                                  Poste Italiane</t>
  </si>
  <si>
    <t>Mercurio Service S.r.l.</t>
  </si>
  <si>
    <t>Italcarta Spa</t>
  </si>
  <si>
    <t>01670290434</t>
  </si>
  <si>
    <t>Prot. 0002553 del 29/03/2021          Prot. 0002672 del 06/04/2021</t>
  </si>
  <si>
    <t>Ordine n. 21 del 26/01/2021</t>
  </si>
  <si>
    <t>Prot. 0000878 del 27/01/2021</t>
  </si>
  <si>
    <t>Ordine n. 28 del 03/02/2021</t>
  </si>
  <si>
    <t>TD MePa n. 1644579 oppure Ordine n. 93 del 20/04/2021</t>
  </si>
  <si>
    <t>Prot. 0003560 del 03/05/2021</t>
  </si>
  <si>
    <t>RDO MePa n. 2753219 oppure Ordine n. 122 del 28/05/2021</t>
  </si>
  <si>
    <t>Ordine n. 37 del 15/02/2021                              Ordine n. 142 del 28/06/2021</t>
  </si>
  <si>
    <t>Prot. 00004866 del 18/06/2021                Prot. 0005082 del 28/06/2021</t>
  </si>
  <si>
    <t>Prot. 0005154 del 05/07/2021</t>
  </si>
  <si>
    <t>OdA MePa n. 6237752 oppure Ordine n. 137 del 21/06/2021</t>
  </si>
  <si>
    <t>Prot. 0004244 del 21/05/2021           Prot. 0005174 del 06/07/2021</t>
  </si>
  <si>
    <t>Prot.  0003509 del 30/04/2021          Prot. 0005191 del 09/07/2021</t>
  </si>
  <si>
    <t>Prot. 0003057 del 14/04/2021</t>
  </si>
  <si>
    <t>Prot. 0002709 del 07/04/2021</t>
  </si>
  <si>
    <t>Prot. 0004876 del 21/06/2021</t>
  </si>
  <si>
    <t>Contratto 2020/00000559     oppure    Ordine n. 2 del 04/01/2021</t>
  </si>
  <si>
    <t>Prot. 0002025 del 13/02/2020</t>
  </si>
  <si>
    <t>Prot. 0004883 del 21/06/2021</t>
  </si>
  <si>
    <t>ZD932528AA</t>
  </si>
  <si>
    <t>Fornitura cartelli varco ZTL Piediluco</t>
  </si>
  <si>
    <t>Grafotecnica Palenga Gianni Snc</t>
  </si>
  <si>
    <t>00676030554</t>
  </si>
  <si>
    <t>Prot.  0005146 del 30/06/2021</t>
  </si>
  <si>
    <t>Ordine n. 144 del 01/07/2021</t>
  </si>
  <si>
    <t>Z553253426</t>
  </si>
  <si>
    <t>S.I.E.M. SRL</t>
  </si>
  <si>
    <t>Prot.  0005195 del 09/07/2021</t>
  </si>
  <si>
    <t>Ordine n. 146 del 01/07/2021</t>
  </si>
  <si>
    <t>Z28325E34A</t>
  </si>
  <si>
    <t xml:space="preserve">Sistemazione impianto elettrico bagni Aviosperficie </t>
  </si>
  <si>
    <t>Prot.  0005193 del 09/07/2021</t>
  </si>
  <si>
    <t>Ordine n. 147 del 06/07/2021</t>
  </si>
  <si>
    <t>ZAA3266183</t>
  </si>
  <si>
    <t xml:space="preserve">Fornitura estintore per corso antincendio </t>
  </si>
  <si>
    <t>Prot.  0005186 del 08/07/2021</t>
  </si>
  <si>
    <t>Ordine n. 148 del 08/07/2021</t>
  </si>
  <si>
    <t>Z1B3266FEA</t>
  </si>
  <si>
    <t xml:space="preserve">Interventi tecnici gennaio-agosto 2021 </t>
  </si>
  <si>
    <t>Prot.  0005548 del 26/07/2021
Prot.  0005188 del 09/07/2021
Prot.  0005190 del 09/07/2021</t>
  </si>
  <si>
    <t>Ordine n. 150 del 08/07/2021                                                             Ordine n. 151 del 08/07/2021                                                                  Ordine n. 152 del 08/07/2021</t>
  </si>
  <si>
    <t>Z29326A2C0</t>
  </si>
  <si>
    <t xml:space="preserve">Intervento teleassistenza To Check Dynamic </t>
  </si>
  <si>
    <t>Prot.  0005549 del 26/07/2021</t>
  </si>
  <si>
    <t>Ordine n. 154 del 09/07/2021</t>
  </si>
  <si>
    <t>Z2C326EE13</t>
  </si>
  <si>
    <t xml:space="preserve">Impermeabilizzazione coperture edificio Videocentro </t>
  </si>
  <si>
    <t>Falocco Franco Srls    Monti Enzo Srl</t>
  </si>
  <si>
    <t>Petra Srl</t>
  </si>
  <si>
    <t>01278610553</t>
  </si>
  <si>
    <t>Prot.  0005516 del 22/07/2021</t>
  </si>
  <si>
    <t>Ordine n. 155 del 12/07/2021</t>
  </si>
  <si>
    <t>ZE33272061</t>
  </si>
  <si>
    <t>Manutenzione ordinaria annuale fitodepuratore</t>
  </si>
  <si>
    <t>Ecolservice S.r.l.</t>
  </si>
  <si>
    <t>Prot. 0005561 del 26/07/2021</t>
  </si>
  <si>
    <t>Ordine n. 156 del 24/06/2020</t>
  </si>
  <si>
    <t>Z3E32727DF</t>
  </si>
  <si>
    <t xml:space="preserve">Manutenzione straordinaria Fiat Punto </t>
  </si>
  <si>
    <t>Truck Service S.r.l.</t>
  </si>
  <si>
    <t>00751900556</t>
  </si>
  <si>
    <t>Prot. 0005219 del 13/07/2021</t>
  </si>
  <si>
    <t>Ordine n. 157 del 13/07/2021</t>
  </si>
  <si>
    <t>Z6E3274D52</t>
  </si>
  <si>
    <t xml:space="preserve">Corso on-line Decreto semplificazioni-bis </t>
  </si>
  <si>
    <t>Prot. 0005551 del 26/07/2021</t>
  </si>
  <si>
    <t>Ordine n. 158 del 13/07/2021</t>
  </si>
  <si>
    <t>8831964F3E</t>
  </si>
  <si>
    <t>Supporto legale</t>
  </si>
  <si>
    <t>Studio Radice, Cereda e Associati</t>
  </si>
  <si>
    <t>09332650960</t>
  </si>
  <si>
    <t>Prot. 0005668 del 28/07/2021</t>
  </si>
  <si>
    <t>Ordine n. 172 del 04/08/2021</t>
  </si>
  <si>
    <t>8831997A7B</t>
  </si>
  <si>
    <t>Supporto commerciale</t>
  </si>
  <si>
    <t>Bugatti, Cavazzoni e Orlandi Dottori commrcialisti associati</t>
  </si>
  <si>
    <t>02919490546</t>
  </si>
  <si>
    <t>Prot. 0005732 del 30/07/2021</t>
  </si>
  <si>
    <t>Ordine n. 173 del 04/08/2021</t>
  </si>
  <si>
    <t>Z32327B2CE</t>
  </si>
  <si>
    <t xml:space="preserve">Materiale edile + rasoplan </t>
  </si>
  <si>
    <t>Prot. 0005423 del 13/07/2021</t>
  </si>
  <si>
    <t>Ordine n. 159 del 15/07/2021</t>
  </si>
  <si>
    <t>ZD432892E0</t>
  </si>
  <si>
    <t xml:space="preserve">Assicurazione Fiat Panda EF133FC </t>
  </si>
  <si>
    <t>Generali                                 Axa                                 Prima.it on-line                               Allianz on-line</t>
  </si>
  <si>
    <t>Prot. 0005550 del 26/07/2021</t>
  </si>
  <si>
    <t>Ordine n. 160 del 20/07/2021</t>
  </si>
  <si>
    <t>ZDE329B6CF</t>
  </si>
  <si>
    <t>Sostituzione tubazione su modulo antincendio Aviosuperficie</t>
  </si>
  <si>
    <t>Prot. 0005664 del 28/07/2021</t>
  </si>
  <si>
    <t>Ordine n. 163 del 27/07/2021</t>
  </si>
  <si>
    <t>Z54329BACB</t>
  </si>
  <si>
    <t>Realizzazione segnaletica per mercato settimanale</t>
  </si>
  <si>
    <t>Punto &amp; Linea
Simos e Segnaletica Italia</t>
  </si>
  <si>
    <t>Prot. 0005665 del 28/07/2021</t>
  </si>
  <si>
    <t>Ordine n. 164 del 27/07/2021</t>
  </si>
  <si>
    <t>Z0432A1DD4</t>
  </si>
  <si>
    <t>Riparazione condizionatore centro stella</t>
  </si>
  <si>
    <t>Prot. 0005735 del 30/07/2021</t>
  </si>
  <si>
    <t>Ordine n. 165 del 29/07/2021</t>
  </si>
  <si>
    <t>Z4B32A487F</t>
  </si>
  <si>
    <t>Lavori elettrici Aviosuperficiee - fornitura 3 fari, 1 crepuscolare</t>
  </si>
  <si>
    <t>Prot. 0005734 del 30/07/2021</t>
  </si>
  <si>
    <t>Ordine n. 166 del 30/07/2021</t>
  </si>
  <si>
    <t>ZE832A9BFE</t>
  </si>
  <si>
    <t>Fornitura materiale edile</t>
  </si>
  <si>
    <t>Prot. 0005887 del 05/08/2021</t>
  </si>
  <si>
    <t>Ordine n. 167 del 02/08/2021</t>
  </si>
  <si>
    <t>Z6C32AAA9D</t>
  </si>
  <si>
    <t>Prot. 0005794 del 03/08/2021</t>
  </si>
  <si>
    <t>Ordine n. 168 del 02/08/2021</t>
  </si>
  <si>
    <t>Z5632AE274</t>
  </si>
  <si>
    <t>Fornitura lampade di emergenza per edificio VDC</t>
  </si>
  <si>
    <t>Prot. 0005892 del 05/08/2021</t>
  </si>
  <si>
    <t>Ordine n. 169 del 03/08/2021</t>
  </si>
  <si>
    <t>Z2F32AE4B0</t>
  </si>
  <si>
    <t>Manutenzione straordinaria quadri e sottoquadri edificio Videocentro</t>
  </si>
  <si>
    <t>Prot. 0005889 del 05/08/2021</t>
  </si>
  <si>
    <t>Ordine n. 170 del 03/08/2021</t>
  </si>
  <si>
    <t>Z9232AE5E1</t>
  </si>
  <si>
    <t>Pulizia e bonifica Unità di trattamento aria Teatro B</t>
  </si>
  <si>
    <t>Prot. 0005890 del 05/08/2021</t>
  </si>
  <si>
    <t>Ordine n. 171 del 03/08/2021</t>
  </si>
  <si>
    <t>Z0632B457D</t>
  </si>
  <si>
    <t>Sostituzione n. 1 irrigatore, m. 1 elettrovalvola Pargheggio S. Francesco</t>
  </si>
  <si>
    <t>Ordine n. 175 del 05/08/2021</t>
  </si>
  <si>
    <t>Z3032B908A</t>
  </si>
  <si>
    <t>Installazione cartello segnaletico varco Piediluco</t>
  </si>
  <si>
    <t>Metro Signal</t>
  </si>
  <si>
    <t>Pasquariello Vincenzo</t>
  </si>
  <si>
    <t>01094880075</t>
  </si>
  <si>
    <t>Prot. 0006033 del 10/08/2021</t>
  </si>
  <si>
    <t>Ordine n. 176 del 06/08/2021</t>
  </si>
  <si>
    <t>ZF332BED4C</t>
  </si>
  <si>
    <t>Carburante per Aviosuperficie - AVGAS</t>
  </si>
  <si>
    <t>BP Italia
F.lli Magni</t>
  </si>
  <si>
    <t xml:space="preserve">Magigas S.p.A. </t>
  </si>
  <si>
    <t>00408880474</t>
  </si>
  <si>
    <t>Prot. 0006097 del 11/08/2021</t>
  </si>
  <si>
    <t>Ordine n. 177 del 10/08/2021</t>
  </si>
  <si>
    <t>ZDF32CD433</t>
  </si>
  <si>
    <t>Riparazione elettroserratura porta ingresso p.zzle Bosco</t>
  </si>
  <si>
    <t>Prot. 0006359 del 20/08/2021</t>
  </si>
  <si>
    <t>ZE332CD547</t>
  </si>
  <si>
    <t>Interfaccia Concilia con banca dati SAFO</t>
  </si>
  <si>
    <t>Prot. 0006358 del 20/08/2021</t>
  </si>
  <si>
    <t>Z5A32CD697</t>
  </si>
  <si>
    <t>Modulo di integrazione PAGO PA</t>
  </si>
  <si>
    <t>ZA732D02E0</t>
  </si>
  <si>
    <t>Utenza fornitura idrica Parcheggio S. Francesco - anno 2021</t>
  </si>
  <si>
    <t>SII - Servizio Idrico Integrato</t>
  </si>
  <si>
    <t>Prot. n. 0007830 del 18/11/2016</t>
  </si>
  <si>
    <t>Contratto subentro oppure Ordine di appoggio n. 186 del 30/08/2021</t>
  </si>
  <si>
    <t>Z8432D4104</t>
  </si>
  <si>
    <t>Riparazione pneumatico Land Rover Aviosuperficie</t>
  </si>
  <si>
    <t>Lucagomme di Piacenti Snc</t>
  </si>
  <si>
    <t>00477560551</t>
  </si>
  <si>
    <t>Prot. 0006547 del 31/08/2021</t>
  </si>
  <si>
    <t>Ordine n. 184 del 25/8/2021</t>
  </si>
  <si>
    <t>Z8132D5E9A</t>
  </si>
  <si>
    <t>Polizza Land rover 24/08/2021-24/08/2022</t>
  </si>
  <si>
    <t>Linear                               Quixà                                         Verti                                          Itas                                           SARA                                Vittoria</t>
  </si>
  <si>
    <t>AXA di Palazzesi e Ricci Srl</t>
  </si>
  <si>
    <t>01639630555</t>
  </si>
  <si>
    <t>Prot. 0006596 del 01/09/2021</t>
  </si>
  <si>
    <t>Ordine n. 185 del 27/8/2021</t>
  </si>
  <si>
    <t>888261234F</t>
  </si>
  <si>
    <t>AVGas 100LL</t>
  </si>
  <si>
    <t>Operatori MePa appartenenti alla categoria merceologica di riferimento</t>
  </si>
  <si>
    <t>Prot. 0006753 del 09/09/2021</t>
  </si>
  <si>
    <t>8882623C60</t>
  </si>
  <si>
    <t>Benzina verde 100 ottani</t>
  </si>
  <si>
    <t>Prot. 0006754 del 09/09/2021</t>
  </si>
  <si>
    <t>8882641B3B</t>
  </si>
  <si>
    <t>Carburante Jet A1</t>
  </si>
  <si>
    <t>Prot. 0006755 del 09/09/2021</t>
  </si>
  <si>
    <t>ZCC32D9BFF</t>
  </si>
  <si>
    <t>Somministrazione lavoro</t>
  </si>
  <si>
    <t>Umana S.p.A.</t>
  </si>
  <si>
    <t>03171510278</t>
  </si>
  <si>
    <t>Prot. 0006537 del 31/08/2021</t>
  </si>
  <si>
    <t>Ordine n. 188 del 30/08/2021</t>
  </si>
  <si>
    <t>ZED32DDFB8</t>
  </si>
  <si>
    <t>Incarico CTP</t>
  </si>
  <si>
    <t>Studio Celotto</t>
  </si>
  <si>
    <t>01296840554</t>
  </si>
  <si>
    <t>Prot. 0006550 del 31/08/2021</t>
  </si>
  <si>
    <t>Ordine n. 187 del 30/08/2021</t>
  </si>
  <si>
    <t>ZB332DE1BC</t>
  </si>
  <si>
    <t xml:space="preserve">Blocchetti ricevute ex Viscosa </t>
  </si>
  <si>
    <t>Prot. 0006551 del 31/08/2021</t>
  </si>
  <si>
    <t>Ordine n. 189 del 30/08/2021</t>
  </si>
  <si>
    <t>ZD032DE3AB</t>
  </si>
  <si>
    <t>Mascherine FFP2</t>
  </si>
  <si>
    <t>W Group Srl Unipersonale</t>
  </si>
  <si>
    <t>07579850723</t>
  </si>
  <si>
    <t>Prot. 0006552 del 31/08/2021</t>
  </si>
  <si>
    <t>Ordine n. 190 del 30/08/2021</t>
  </si>
  <si>
    <t>Z2632E4113</t>
  </si>
  <si>
    <t>DPI aviosuperficie</t>
  </si>
  <si>
    <t>Tecno antincendio Srl</t>
  </si>
  <si>
    <t>Prot. 0006745 del 09/09/2021</t>
  </si>
  <si>
    <t>Ordine n. 192 del 08/09/2021</t>
  </si>
  <si>
    <t>Z9F32EF1D1</t>
  </si>
  <si>
    <t xml:space="preserve">Arbitrato Terni Reti / Forzani Tiziana </t>
  </si>
  <si>
    <t>Avv. Tartaglia Michela</t>
  </si>
  <si>
    <t>07898611004</t>
  </si>
  <si>
    <t>Ordine n. 196 del 21/09/2021</t>
  </si>
  <si>
    <t>Z2F32FEC0B</t>
  </si>
  <si>
    <t>Acquisto pos e spese di spedizione Aviosuperficie</t>
  </si>
  <si>
    <t>Prot. 0006830 del 14/09/2021</t>
  </si>
  <si>
    <t>Ordine n. 193 del 10/09/2021</t>
  </si>
  <si>
    <t>Z8833017A4</t>
  </si>
  <si>
    <t xml:space="preserve">Somministrazione lavoro settore aeroportuale </t>
  </si>
  <si>
    <t>Eurointerim SpA                                           Manpower Srl                            Randstad Italia SpA                                      Agenziapiù SpA                           Umana SpA</t>
  </si>
  <si>
    <t>Agenziapiù SpA</t>
  </si>
  <si>
    <t>06390410964</t>
  </si>
  <si>
    <t>Prot. 0006821 del 13/09/2021</t>
  </si>
  <si>
    <t>Z7633076CC</t>
  </si>
  <si>
    <t>Batterie per stampanti CITIZEN in uso agli ausiliari del traffico</t>
  </si>
  <si>
    <t>Ultrapromedia
Sis parcheggi</t>
  </si>
  <si>
    <t>Maggioli Spa</t>
  </si>
  <si>
    <t>Prot. 0006935 del 17/09/2021</t>
  </si>
  <si>
    <t>Ordine n. 195 del 16/09/2021</t>
  </si>
  <si>
    <t>ZB83324A9F</t>
  </si>
  <si>
    <t>Salviette igienizzanti superfici</t>
  </si>
  <si>
    <t>Ferrodicavallo Srl</t>
  </si>
  <si>
    <t>03764790543</t>
  </si>
  <si>
    <t>Prot. 0007096 del 22/09/2021</t>
  </si>
  <si>
    <t>Ordine n. 199 del 22/09/2021</t>
  </si>
  <si>
    <t>Z69332626E</t>
  </si>
  <si>
    <t>Corso antincendio rischio alto per 2 persone</t>
  </si>
  <si>
    <t>Prot. 0007097 del 22/09/2021</t>
  </si>
  <si>
    <t>Ordine n. 200 del 22/09/2021</t>
  </si>
  <si>
    <t>ZAB332638D</t>
  </si>
  <si>
    <t>Noleggio estintore per esame antincendio</t>
  </si>
  <si>
    <t>Tecno Anticendio Srl</t>
  </si>
  <si>
    <t>Z65332D7FD</t>
  </si>
  <si>
    <t>Verifica Antincendio Aviosuperficie</t>
  </si>
  <si>
    <t>Moscatelli Enrico
Tecno Antincendio</t>
  </si>
  <si>
    <t>Z92332DB4B</t>
  </si>
  <si>
    <t>Segnaletica verticale Aviosuperficie</t>
  </si>
  <si>
    <t xml:space="preserve">Grafotecnica Snc
Emmebi Segnaletica
</t>
  </si>
  <si>
    <t>Prot. 0007183 del 27/09/2021</t>
  </si>
  <si>
    <t>Ordine n. 203 del 24/09/2021</t>
  </si>
  <si>
    <t>ZC8332E106</t>
  </si>
  <si>
    <t>Smaltimento materiale edile di risulta</t>
  </si>
  <si>
    <t>Petra Srl
Monti Srl</t>
  </si>
  <si>
    <t>Prot. 0007184 del 27/09/2021</t>
  </si>
  <si>
    <t>Ordine n. 204 del 24/09/2021</t>
  </si>
  <si>
    <t>ZA1330779A</t>
  </si>
  <si>
    <t>Canone trimestrale Ottobre - Dicembre</t>
  </si>
  <si>
    <t>Ordine n. 205 del 27/09/2021</t>
  </si>
  <si>
    <t>ZA6333E57D</t>
  </si>
  <si>
    <t>Batterie sigillate ricaricabili al piombo per parcometri Stelio</t>
  </si>
  <si>
    <t>Accumulatori Gidi Srl</t>
  </si>
  <si>
    <t>Ordine n. 207 del 29/09/2021</t>
  </si>
  <si>
    <t>Prot. 0007261 del 30/09/2021</t>
  </si>
  <si>
    <t>Prot. 007257 del 29/09/2021</t>
  </si>
  <si>
    <r>
      <t xml:space="preserve">Ordine n. 100 del 28/04/2021 </t>
    </r>
    <r>
      <rPr>
        <b/>
        <sz val="8"/>
        <color rgb="FFFF0000"/>
        <rFont val="Arial"/>
        <family val="2"/>
      </rPr>
      <t xml:space="preserve">A                     </t>
    </r>
    <r>
      <rPr>
        <sz val="8"/>
        <rFont val="Arial"/>
        <family val="2"/>
      </rPr>
      <t>Ordine n. 105 del 04/05/2021</t>
    </r>
  </si>
  <si>
    <t>Prot.  0003525 del 30/04/2021                                      Prot.  0003600 del 04/05/2021</t>
  </si>
  <si>
    <t>Pasquariello Vincenzino</t>
  </si>
  <si>
    <t>Prot. 0006549 del 31/08/2021</t>
  </si>
  <si>
    <t>Ordine n. 179 del 20/08/2021</t>
  </si>
  <si>
    <t>Ordine n. 180 del 20/08/2021</t>
  </si>
  <si>
    <t>Ordine n. 181 del 20/08/2021</t>
  </si>
  <si>
    <t>Prot. 0006543 del 31/08/2021</t>
  </si>
  <si>
    <t>Prot. 0007094 del 22/09/2021</t>
  </si>
  <si>
    <t>Procedura negoziata per affidamenti sottosoglia</t>
  </si>
  <si>
    <t>Prot.  0003600 del 04/05/2021</t>
  </si>
  <si>
    <t>892848206F</t>
  </si>
  <si>
    <t>Carburante AVGas 100LL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</si>
  <si>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</t>
  </si>
  <si>
    <t>Air BP Italia S.p.A.</t>
  </si>
  <si>
    <t>Prot. 0007685 del 15/10/2021</t>
  </si>
  <si>
    <t>8928495B26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</si>
  <si>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                          Magigas S.p.A.</t>
  </si>
  <si>
    <t>Prot. 0007875 del 21/10/2021</t>
  </si>
  <si>
    <t>Ordine n. 224 del 21/10/2021</t>
  </si>
  <si>
    <t>89285020F0</t>
  </si>
  <si>
    <t>Prot. 0007686 del 15/10/2021</t>
  </si>
  <si>
    <t>Z0C33524CB</t>
  </si>
  <si>
    <t xml:space="preserve">Somministrazione lavoro settore aeroportuale - fornitura supplementare </t>
  </si>
  <si>
    <t>Prot. 0009817 del 27/08/2020</t>
  </si>
  <si>
    <t>RDO Mepa n. 2620864</t>
  </si>
  <si>
    <t>ZF13361AD8</t>
  </si>
  <si>
    <t>Advisory bancario</t>
  </si>
  <si>
    <t>Santucci &amp; Partners                                    Ernst Young                                                          KPMG                                    ACG                               Valorepa</t>
  </si>
  <si>
    <t>Valore PA Srls</t>
  </si>
  <si>
    <t>02315070686</t>
  </si>
  <si>
    <t>Prot. 0008079 del 29/10/2021</t>
  </si>
  <si>
    <t>Determina AU n. 25 del 29/10/2021</t>
  </si>
  <si>
    <t>Z013364CDF</t>
  </si>
  <si>
    <t>Blocchetti verbali ausiliari del traffico</t>
  </si>
  <si>
    <t>Prot. 0007521 del 12/10/2021</t>
  </si>
  <si>
    <t>Ordine n. 211 del 11/10/2021</t>
  </si>
  <si>
    <t>Z603369976</t>
  </si>
  <si>
    <t>Giubbino per addetto Facility "Padded Jacket Oslo"</t>
  </si>
  <si>
    <t>Tecno Antincendio Srl</t>
  </si>
  <si>
    <t>Prot. 0007666 del 15/10/2021</t>
  </si>
  <si>
    <t>Ordine n. 213 del 11/10/2021</t>
  </si>
  <si>
    <t>ZA23371429</t>
  </si>
  <si>
    <t>Smartphone aziendali</t>
  </si>
  <si>
    <t>Mediaworld</t>
  </si>
  <si>
    <t>Prot. 0007624 del 14/10/2021</t>
  </si>
  <si>
    <t>Ordine n. 215 del 13/10/2021</t>
  </si>
  <si>
    <t>ZA633755F3</t>
  </si>
  <si>
    <t>INIPEC + Ri consumi visure camerali</t>
  </si>
  <si>
    <t>Infocamere Società Consortile</t>
  </si>
  <si>
    <t>02313821007</t>
  </si>
  <si>
    <t>Prot. 0007664 del 15/10/2021
 Prot. 0007665 del 15/10/2021</t>
  </si>
  <si>
    <t>Ordine n. 216 del 14/10/2021
Ordine n. 217 del 14/10/2021</t>
  </si>
  <si>
    <t>Z1C337A087</t>
  </si>
  <si>
    <t>Fornitura e montaggio rete metallica teatro B</t>
  </si>
  <si>
    <t>Prot. 0007699 del 18/10/2021</t>
  </si>
  <si>
    <t>Ordine n. 218 del 15/10/2021</t>
  </si>
  <si>
    <t>Z4E337A52E</t>
  </si>
  <si>
    <t>Ripristino impianto elettrico Parcheggio Via Guglielmi</t>
  </si>
  <si>
    <t>Prot. 0007700 del 18/10/2021</t>
  </si>
  <si>
    <t>Ordine n. 219 del 15/10/2021</t>
  </si>
  <si>
    <t>Z8E337B37D</t>
  </si>
  <si>
    <t>Acquisto pacchetto Sms per informativa abbonati stalli blu</t>
  </si>
  <si>
    <t>Prot. 0007701 del 18/10/2021</t>
  </si>
  <si>
    <t>Ordine n. 220 del 15/10/2021</t>
  </si>
  <si>
    <t>Z993385B2C</t>
  </si>
  <si>
    <t>Blocchi verbali T per Vigili</t>
  </si>
  <si>
    <t>Prot. 0007851 del 21/10/2021</t>
  </si>
  <si>
    <t>Ordine n. 221 del 19/10/2021</t>
  </si>
  <si>
    <t>ZDF338F267</t>
  </si>
  <si>
    <t>Rinnovo n.2 Notam paracadutisti e n.1 Box acrobatico validità triennale</t>
  </si>
  <si>
    <t>Prot. 0007856 del 21/10/2021</t>
  </si>
  <si>
    <t>Ordine n. 222 del 21/10/2021</t>
  </si>
  <si>
    <t>Z18338F3AC</t>
  </si>
  <si>
    <t>Fornitura paletti in PVC per segnaletica Aviosuperficie</t>
  </si>
  <si>
    <t>MA.PI.G Srl</t>
  </si>
  <si>
    <t>00577020555</t>
  </si>
  <si>
    <t>Prot. 0007857 del 21/10/2021</t>
  </si>
  <si>
    <t>Ordine n. 223 del 21/10/2021</t>
  </si>
  <si>
    <t>ZD93390F2E</t>
  </si>
  <si>
    <t>Carburante benzina verde per Aviosuperficie</t>
  </si>
  <si>
    <t>ZAB33966CA</t>
  </si>
  <si>
    <t>Ripulitura giacconi ausiliari del traffico</t>
  </si>
  <si>
    <t>Lavanderia a secco Igea di Bocchini</t>
  </si>
  <si>
    <t>00653970558</t>
  </si>
  <si>
    <t>Prot. 0007920 del 25/10/2021</t>
  </si>
  <si>
    <t>Ordine n. 225 del 22/10/2021</t>
  </si>
  <si>
    <t>Z9C339AA52</t>
  </si>
  <si>
    <t xml:space="preserve">Riparazione perdita mezzo antincendio </t>
  </si>
  <si>
    <t>Prot. 0007921 del 25/10/2021</t>
  </si>
  <si>
    <t>Ordine n. 226 del 25/10/2021</t>
  </si>
  <si>
    <t>Z56339DC16</t>
  </si>
  <si>
    <t>Batterie per parcometri Stelio</t>
  </si>
  <si>
    <t>Flowbird</t>
  </si>
  <si>
    <t>02557490048</t>
  </si>
  <si>
    <t>Prot. 0008269 del 08/11/2021</t>
  </si>
  <si>
    <t>Ordine n. 227 del 26/10/2021</t>
  </si>
  <si>
    <t>Z5433A1951</t>
  </si>
  <si>
    <t>Segnaletica orizzontale stradale</t>
  </si>
  <si>
    <t>N. 23 operatori MePa abilitati alla categoria di riferimento</t>
  </si>
  <si>
    <t>Tecnosignal di Baldelli L.&amp;C. Sas</t>
  </si>
  <si>
    <t>01700870544</t>
  </si>
  <si>
    <t>Prot. 0008584 del 15/11/2021</t>
  </si>
  <si>
    <t>Z5933A5B60</t>
  </si>
  <si>
    <t>N. 1 manica a vento per Aviosuperficie</t>
  </si>
  <si>
    <t>Il Tricolore
Dama Srl</t>
  </si>
  <si>
    <t xml:space="preserve">Canepa e Campi </t>
  </si>
  <si>
    <t>03415020100</t>
  </si>
  <si>
    <t>Prot. 0007982 del 27/10/2021</t>
  </si>
  <si>
    <t>Ordine n. 228 del 27/10/2021</t>
  </si>
  <si>
    <t>Z9D33A5FFA</t>
  </si>
  <si>
    <t>Water Detector capsule per carburanti per Aviosuperficie</t>
  </si>
  <si>
    <t>Trasfluid Srl</t>
  </si>
  <si>
    <t>01524430426</t>
  </si>
  <si>
    <t>Prot. 0007981 del 27/10/2021</t>
  </si>
  <si>
    <t>Ordine n. 229 del 27/10/2021</t>
  </si>
  <si>
    <t>ZCB33A7147</t>
  </si>
  <si>
    <t>Interventi tecnici agosto, settembre 2021</t>
  </si>
  <si>
    <t>01292690557</t>
  </si>
  <si>
    <t>Prot. 0007979 del 27/10/2021</t>
  </si>
  <si>
    <t>Ordine n. 230 del 27/10/2021</t>
  </si>
  <si>
    <t>Z0033AB22E</t>
  </si>
  <si>
    <t>Manutenzione servizi igienici Teatro A</t>
  </si>
  <si>
    <t>Italservizi di Rossi Giuseppe</t>
  </si>
  <si>
    <t>00719420556</t>
  </si>
  <si>
    <t>Prot. 0008141 del 03/11/2021</t>
  </si>
  <si>
    <t>Ordine n. 231 del 28/10/2021</t>
  </si>
  <si>
    <t>ZB433B199A</t>
  </si>
  <si>
    <t>Sistemazione fondo stradale armadio varco</t>
  </si>
  <si>
    <t>Prot. 0008058 del 29/10/2021</t>
  </si>
  <si>
    <t>Ordine n. 232 del 29/10/2021</t>
  </si>
  <si>
    <t>ZE233B1E28</t>
  </si>
  <si>
    <t>Attivazione Servizio Acquiring Tandem Banco Posta</t>
  </si>
  <si>
    <t>Postepay Spa</t>
  </si>
  <si>
    <t>06874351007</t>
  </si>
  <si>
    <t>Prot. 0008111 del 02/11/2021</t>
  </si>
  <si>
    <t>Ordine n. 233 del 29/10/2021</t>
  </si>
  <si>
    <t>Z6F33B5E44</t>
  </si>
  <si>
    <t>Prot. 0008187 del 03/11/2021</t>
  </si>
  <si>
    <t>Ordine n. 234 del 02/11/2021</t>
  </si>
  <si>
    <t>ZD233AF0AA</t>
  </si>
  <si>
    <t>Mascherine chirurgiche</t>
  </si>
  <si>
    <t>Kormar Srl</t>
  </si>
  <si>
    <t>Maglificio Niccolai Srl</t>
  </si>
  <si>
    <t>02300490972</t>
  </si>
  <si>
    <t>Prot. 0008172 del 03/11/2021</t>
  </si>
  <si>
    <t>Z1933BBFAF</t>
  </si>
  <si>
    <t>Travertino stuccato e levigato Parcheggio S. Francesco</t>
  </si>
  <si>
    <t>Rocco Marmi Srl</t>
  </si>
  <si>
    <t>00510550551</t>
  </si>
  <si>
    <t>Prot. 0008208 del 04/11/2021</t>
  </si>
  <si>
    <t>Ordine n. 236 del 03/11/2021</t>
  </si>
  <si>
    <t>Z6733BC7F6</t>
  </si>
  <si>
    <t>N. 1 batteria ricaricabile per stampante Polizia Locale</t>
  </si>
  <si>
    <t>Prot. 0008207 del 04/11/2021</t>
  </si>
  <si>
    <t>Ordine n. 237 del 03/11/2021</t>
  </si>
  <si>
    <t>Z6533BF581</t>
  </si>
  <si>
    <t>Acquisiz. elettronica dati flusso ultimo avviso + stampa e imbustamento</t>
  </si>
  <si>
    <t>01413270669</t>
  </si>
  <si>
    <t>Prot. 0008268 del 08/11/2021</t>
  </si>
  <si>
    <t>Ordine n. 238 del 04/11/2021</t>
  </si>
  <si>
    <t>ZC333CFB22</t>
  </si>
  <si>
    <t>Badge di accesso</t>
  </si>
  <si>
    <t>Microlab IT Srl</t>
  </si>
  <si>
    <t>03064740545</t>
  </si>
  <si>
    <t>Prot. 0008405 del 10/11/2021</t>
  </si>
  <si>
    <t>Ordine n. 239 del 09/11/2021</t>
  </si>
  <si>
    <t>Z5B33D0070</t>
  </si>
  <si>
    <t>Servizio Cloud piattaforma ARCA</t>
  </si>
  <si>
    <t>Artel Lombardia Srl</t>
  </si>
  <si>
    <t>02608720120</t>
  </si>
  <si>
    <t>Prot. 0008406 del 10/11/2021</t>
  </si>
  <si>
    <t>Ordine n. 240 del 09/11/2021</t>
  </si>
  <si>
    <t>Z0933D06C5</t>
  </si>
  <si>
    <t>N. 2 Coder 450 Skidata</t>
  </si>
  <si>
    <t>Sis Segnaletica Industriale Stradale Srl</t>
  </si>
  <si>
    <t>Prot. 0008446 del 11/11/2021</t>
  </si>
  <si>
    <t>Ordine n. 241 del 09/11/2021</t>
  </si>
  <si>
    <t>ZBC33D15AE</t>
  </si>
  <si>
    <t>Prima Gel Disinfettante Plus</t>
  </si>
  <si>
    <t>Ruggeri Srl</t>
  </si>
  <si>
    <t>Prot. 0008398 del 10/11/2021</t>
  </si>
  <si>
    <t>Ordine n. 242 del 09/11/2021</t>
  </si>
  <si>
    <t xml:space="preserve">Z69332626E          </t>
  </si>
  <si>
    <t>N. 2 esami antincendio rischio elevato Aviosuperficie - acconto</t>
  </si>
  <si>
    <t>Prot. 0008591 del 16/11/2021</t>
  </si>
  <si>
    <t>Ordine n. 243 del 09/11/2021</t>
  </si>
  <si>
    <t>Z9E33D428A</t>
  </si>
  <si>
    <t>Manutenzione ordinaria edificio VDC</t>
  </si>
  <si>
    <t>Nicola Costruzioni Srl
Edilizia Acrobatica</t>
  </si>
  <si>
    <t>M.C. WORKS di Chiacchierini Massimiliano</t>
  </si>
  <si>
    <t>01464430550</t>
  </si>
  <si>
    <t>Prot. 0008506 del 13/11/2021
Prot. 0008622 del 17/11/2021</t>
  </si>
  <si>
    <r>
      <t>Ordine n. 244 del 09/11/2022</t>
    </r>
    <r>
      <rPr>
        <b/>
        <sz val="8"/>
        <color rgb="FFFF0000"/>
        <rFont val="Arial"/>
        <family val="2"/>
      </rPr>
      <t xml:space="preserve"> A
</t>
    </r>
    <r>
      <rPr>
        <sz val="8"/>
        <rFont val="Arial"/>
        <family val="2"/>
      </rPr>
      <t>Ordine n. 251 del 16/11/2021</t>
    </r>
  </si>
  <si>
    <t>ZEB33DF526</t>
  </si>
  <si>
    <t>Telefonia mobile</t>
  </si>
  <si>
    <t>Wind Tre S.p.A.</t>
  </si>
  <si>
    <t>Ordine n. 247 del 11/11/2021</t>
  </si>
  <si>
    <t>ZA433EC480</t>
  </si>
  <si>
    <t>Listelli in alluminio per segnaletica verticale aviosuperficie</t>
  </si>
  <si>
    <t>Prot. 0008620 del 17/11/2021</t>
  </si>
  <si>
    <t>Ordine n. 248 del 16/11/2021</t>
  </si>
  <si>
    <t>ZA233EC6E7</t>
  </si>
  <si>
    <t>Sostituzione valvola pompa antincendio Parcheggio S. Francesco</t>
  </si>
  <si>
    <t>Prot. 0008621 del 17/11/2021</t>
  </si>
  <si>
    <t>Ordine n. 249 del 16/11/2021</t>
  </si>
  <si>
    <t>Z7533F083B</t>
  </si>
  <si>
    <t>Noleggio bagno disabili dal 01/11/2021 al 31/12/2021</t>
  </si>
  <si>
    <t>Prot. 0008685 del 18/11/2021</t>
  </si>
  <si>
    <t>Ordine n. 253 del 16/11/2021</t>
  </si>
  <si>
    <t>ZA133F6673</t>
  </si>
  <si>
    <t>Installazione segnaletica verticale Aviosuperficie</t>
  </si>
  <si>
    <t>R.M. Non Solo Legno di Roberto Melchiorri</t>
  </si>
  <si>
    <t>01632190557</t>
  </si>
  <si>
    <t>Prot. 0008678 del 17/11/2021</t>
  </si>
  <si>
    <t>Ordine n. 254 del 17/11/2021</t>
  </si>
  <si>
    <t>ZF433FBB92</t>
  </si>
  <si>
    <t xml:space="preserve">Corso on-line "Il subappalto dopo il 1° novembre 2021" </t>
  </si>
  <si>
    <t>Prot. 0008712 del 18/11/2021</t>
  </si>
  <si>
    <t>Ordine n. 255 del 18/11/2021</t>
  </si>
  <si>
    <t>Z703401B60</t>
  </si>
  <si>
    <t xml:space="preserve">Manutenzione varchi ZTL, SW SRI, Photo R&amp;V </t>
  </si>
  <si>
    <t>Ordine n. 256 del 19/11/2021</t>
  </si>
  <si>
    <t>ZBD3408087</t>
  </si>
  <si>
    <t>Trasloco mobili ed attrezzature c/o Aviosuperficie - c/o Parcheggio S. F.</t>
  </si>
  <si>
    <t>Prot. 0008939 del 26/11/2021</t>
  </si>
  <si>
    <t>Ordine n. 257 del 22/11/2021</t>
  </si>
  <si>
    <t>Z12341FAFB</t>
  </si>
  <si>
    <t xml:space="preserve">Interventi di manutenzione anno 2020-2021 </t>
  </si>
  <si>
    <t>Ordine n. 258 del 26/11/2021</t>
  </si>
  <si>
    <t>Z0A34202A1</t>
  </si>
  <si>
    <t>Smontaggio e smaltimento di lucernari coperture VDC</t>
  </si>
  <si>
    <t>Prot. 0009023 del 30/11/2021</t>
  </si>
  <si>
    <t>Ordine n. 259 del 26/11/2021</t>
  </si>
  <si>
    <t>Z1A3420305</t>
  </si>
  <si>
    <t>Rasatura e tinteggiatura di pareti uffici Regione Umbria</t>
  </si>
  <si>
    <t>Roncetti Srl</t>
  </si>
  <si>
    <t>Nicusor Apostu</t>
  </si>
  <si>
    <t>01612990554</t>
  </si>
  <si>
    <t>Prot. 0009017 del 30/11/2021</t>
  </si>
  <si>
    <t>Ordine n. 260 del 26/11/2021</t>
  </si>
  <si>
    <t>ZB83426097</t>
  </si>
  <si>
    <t>Buoni pasto 2021-2022</t>
  </si>
  <si>
    <t>Edenred Italia Srl</t>
  </si>
  <si>
    <t>Repas Lunch Coupon Srl</t>
  </si>
  <si>
    <t>01964741001</t>
  </si>
  <si>
    <t>Ordine n. 262 del 30/11/2021</t>
  </si>
  <si>
    <t>Z69342C0F4</t>
  </si>
  <si>
    <t>Rifacimento numero frequenza radio Aviosuperficie</t>
  </si>
  <si>
    <t>Segnal System
Punto e Linea
Tecnosignal</t>
  </si>
  <si>
    <t>Prot. 0009101 del 01/12/2021</t>
  </si>
  <si>
    <t>Ordine n. 261 del 30/11/2021</t>
  </si>
  <si>
    <t>Z79343837A</t>
  </si>
  <si>
    <t xml:space="preserve">Telefonia mobile 2021-2024 </t>
  </si>
  <si>
    <t>Vodafone</t>
  </si>
  <si>
    <t>Z1934399A5</t>
  </si>
  <si>
    <t>Fornitura e installazione batterie UPS Centro Stella</t>
  </si>
  <si>
    <t>Ordine n. 263 del 02/12/2021</t>
  </si>
  <si>
    <t>ZDA3439D9F</t>
  </si>
  <si>
    <t>Siringhe per capsule Water Detector - Aviosuperficie</t>
  </si>
  <si>
    <t>Prot. 0009375 del 06/12/2021</t>
  </si>
  <si>
    <t>Ordine n. 264 del 02/12/2021</t>
  </si>
  <si>
    <t>ZA63445C86</t>
  </si>
  <si>
    <t>Verifica impianto di terra Aviosuperficie</t>
  </si>
  <si>
    <t>Ordine n. 265 del 06/12/2021</t>
  </si>
  <si>
    <t>Z8E3445CEB</t>
  </si>
  <si>
    <t>Campionamento ed analisi acque di scarico fitodepuratore e disoleatore</t>
  </si>
  <si>
    <t>Ciancaleoni Massimo Chemilab</t>
  </si>
  <si>
    <t>01224360543</t>
  </si>
  <si>
    <t>Ordine n. 266 del 06/12/2021</t>
  </si>
  <si>
    <t>Z9E3445D4F</t>
  </si>
  <si>
    <t>Servizio derattizzazione Aviosuperficie</t>
  </si>
  <si>
    <t>Ordine n. 267 del 07/12/2021</t>
  </si>
  <si>
    <t>Z8C3452560</t>
  </si>
  <si>
    <t xml:space="preserve">Corsi AG corsi sicurezza - Aggiornamento RSPP - Formazione RLS </t>
  </si>
  <si>
    <t>Prot. 0009561 del 13/12/2021</t>
  </si>
  <si>
    <t>Ordine n. 268 del 09/12/2021</t>
  </si>
  <si>
    <t>ZE13466754</t>
  </si>
  <si>
    <t>Connettività aziendale</t>
  </si>
  <si>
    <t>Ordine n. 273 del 16/12/2021</t>
  </si>
  <si>
    <t>Z06346A0FA</t>
  </si>
  <si>
    <t>Prosecuzione incarico ODV fino al 14/11/2022</t>
  </si>
  <si>
    <t>Ambiente Legale S.r.l.</t>
  </si>
  <si>
    <t>03804681207</t>
  </si>
  <si>
    <t>Ordine n. 271 del 15/12/2021</t>
  </si>
  <si>
    <t>ZC0346DEE0</t>
  </si>
  <si>
    <t xml:space="preserve">Noleggio cesta accumulatori anno 2021 </t>
  </si>
  <si>
    <t>I.P.I.C. Servizi ambientali S.r.l.</t>
  </si>
  <si>
    <t>02911370548</t>
  </si>
  <si>
    <t>Ordine n. 272 del 15/12/2021</t>
  </si>
  <si>
    <t>ZEA3475AF3</t>
  </si>
  <si>
    <t>Pulizia ufficio amministrazione Terni Reti</t>
  </si>
  <si>
    <t xml:space="preserve">Consorzio Asso Soc. Coop. </t>
  </si>
  <si>
    <t>01537880559</t>
  </si>
  <si>
    <t>Ordine n. 274 del 16/12/2021</t>
  </si>
  <si>
    <t>Z023480BA7</t>
  </si>
  <si>
    <t xml:space="preserve">Manutenzione correttiva hoists Teatri A e B </t>
  </si>
  <si>
    <t>CI.FIN. Srl</t>
  </si>
  <si>
    <t>Ordine n. 275 del 20/12/2021</t>
  </si>
  <si>
    <t>ZA13484D0F</t>
  </si>
  <si>
    <t xml:space="preserve">Interventi tecnici novembre 2021 </t>
  </si>
  <si>
    <t>Ordine n. 276 del 21/12/2021</t>
  </si>
  <si>
    <t>ZB43485133</t>
  </si>
  <si>
    <t>Polizze auto Fiat Punto + Smart Fortwo</t>
  </si>
  <si>
    <t>Helvetia                                        SARA                                Vittoria</t>
  </si>
  <si>
    <t>Ordine n. 277 del 21/12/2021</t>
  </si>
  <si>
    <t>Z0E3486B0D</t>
  </si>
  <si>
    <t xml:space="preserve">Materiale sicurezza aviosuperficie </t>
  </si>
  <si>
    <t>Ferramenta Centro Italia        Riveruzzi ferramenta</t>
  </si>
  <si>
    <t>Ferramenta Mattorre P. &amp; Guerrini E. Snc</t>
  </si>
  <si>
    <t>00427840558</t>
  </si>
  <si>
    <t>Ordine n. 278 del 21/12/2021</t>
  </si>
  <si>
    <t>ZD13487864</t>
  </si>
  <si>
    <t xml:space="preserve">Verifica e sostituzione attrezzature antincendio </t>
  </si>
  <si>
    <t>Tecnoantincendio      Moscatelli</t>
  </si>
  <si>
    <t>Ordine n. 279 del 21/12/2021</t>
  </si>
  <si>
    <t>Z46348CE77</t>
  </si>
  <si>
    <t xml:space="preserve">Cuscino fiori G. Norcia </t>
  </si>
  <si>
    <t xml:space="preserve">Amati Tarquinio Sas di Terenziani M. &amp; C. </t>
  </si>
  <si>
    <t>Ordine n. 280 del 22/12/2021</t>
  </si>
  <si>
    <t>ZB7348E31E</t>
  </si>
  <si>
    <t>Perizia di congruità parcheggio S. Francesco</t>
  </si>
  <si>
    <t xml:space="preserve">Tomassini ing. Federico      Celotto ing. Paolo      </t>
  </si>
  <si>
    <t>Baccarelli ing. Luciano</t>
  </si>
  <si>
    <t>01534480551</t>
  </si>
  <si>
    <t>Ordine n. 281 del 22/12/2021</t>
  </si>
  <si>
    <t>Z833490816</t>
  </si>
  <si>
    <t xml:space="preserve">Manutenzione straordinaria illuminazione Videocentro </t>
  </si>
  <si>
    <t>Bitec</t>
  </si>
  <si>
    <t>Ordine n. 282 del 22/12/2021</t>
  </si>
  <si>
    <t>Z6A349F095</t>
  </si>
  <si>
    <t xml:space="preserve">Lavori edili edificio CMM </t>
  </si>
  <si>
    <t>Punto &amp; Linea
Ediltinteggiature 89</t>
  </si>
  <si>
    <t>The New Picture Sas</t>
  </si>
  <si>
    <t>00514610559</t>
  </si>
  <si>
    <t>Ordine n. 283 del 28/12/2021</t>
  </si>
  <si>
    <t>Ordine n. 202 del 24/09/2021
Ordine n. 214 del 12/10/2021</t>
  </si>
  <si>
    <t>Ordine n. 201 del 22/09/2021
Ordine n. 212 del 11/10/2021</t>
  </si>
  <si>
    <t>RDO MePa n. 2863118
Ordine di appoggio n. 206 del 27/09/2021</t>
  </si>
  <si>
    <t>Ordine n. 140 del 21/06/2021    Ordine n. 161 del 22/07/2021</t>
  </si>
  <si>
    <t>Prot.  0004922 del 22/06/2021
Prot.  0005586 del 21/07/2021</t>
  </si>
  <si>
    <t>Ordine n. 269 del 14/12/2021</t>
  </si>
  <si>
    <t>RDO n. 2840620
Ordine di appoggio n. 194 del 14/09/2021</t>
  </si>
  <si>
    <t>RDO n. 2840620 
Ordine di appoggio n. 197 del 22/09/2021</t>
  </si>
  <si>
    <t xml:space="preserve">RDO n. 2840620
Ordine di appoggio n. 198 del 22/09/2021
</t>
  </si>
  <si>
    <t>Prot. 0007098 del 22/09/2021             Prot. 0007522 del 12/10/2021</t>
  </si>
  <si>
    <t>Prot. 0007181 del 27/09/2021                           Prot. 0007667 del 15/10/2021</t>
  </si>
  <si>
    <t>RDO MePa n. 2880894 oppure Ordine di appoggio n. 245 del 10/11/2021</t>
  </si>
  <si>
    <t>RDO MePa n. 2880894 oppure Ordine di appoggio n. 246 del 10/11/2021</t>
  </si>
  <si>
    <t>RDO MePa n. 2892174 oppure Ordine di appoggio n. 252 del 16/11/2021</t>
  </si>
  <si>
    <t>ODA MePa N. 6433691
Ordine di appoggio n. 235 del 03/11/2021</t>
  </si>
  <si>
    <t>Prot. 0014248 del 29/11/2019</t>
  </si>
  <si>
    <t>Prot. 0009772 del 21/12/2021</t>
  </si>
  <si>
    <t>Prot. 0009051 del 30/11/2021</t>
  </si>
  <si>
    <t>Prot. 0009586 del 14/12/2021</t>
  </si>
  <si>
    <t>Prot. 0009388 del 09/12/2021</t>
  </si>
  <si>
    <t>Prot. 0009393 del 09/12/2021</t>
  </si>
  <si>
    <t>Prot. 0009559 del 13/12/2021</t>
  </si>
  <si>
    <t>Prot. 0009293 del 03/12/2021</t>
  </si>
  <si>
    <t>Prot. 0009716 del 20/12/2021</t>
  </si>
  <si>
    <t>Prot. 0009777 del 21/12/2021</t>
  </si>
  <si>
    <t>Prot. 0009638 del 16/12/2021</t>
  </si>
  <si>
    <t>Prot. 0009713 del 20/12/2021</t>
  </si>
  <si>
    <t>Prot. 0009768 del 21/12/2021</t>
  </si>
  <si>
    <t>Prot. 0009788 del 22/12/2021</t>
  </si>
  <si>
    <t>Prot. 0009789 del 22/12/2021</t>
  </si>
  <si>
    <t>Prot. 0009794 del 22/12/2021</t>
  </si>
  <si>
    <t>Prot. 0009831 del 23/12/2021</t>
  </si>
  <si>
    <t>Prot. 0000071 del 04/01/2022</t>
  </si>
  <si>
    <t>Prot. 0000074 del 04/01/2022</t>
  </si>
  <si>
    <t>Prot. 0000080 del 04/01/2022</t>
  </si>
  <si>
    <t>Ordine n. 105 del 04/05/2021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</si>
</sst>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top" wrapText="1"/>
    </xf>
    <xf numFmtId="0" fontId="6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10" fillId="0" borderId="2" xfId="0" applyFont="1" applyBorder="1"/>
    <xf numFmtId="0" fontId="6" fillId="4" borderId="2" xfId="0" applyFont="1" applyFill="1" applyBorder="1"/>
    <xf numFmtId="49" fontId="6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top" wrapText="1"/>
    </xf>
    <xf numFmtId="49" fontId="6" fillId="0" borderId="2" xfId="0" applyNumberFormat="1" applyFont="1" applyBorder="1"/>
    <xf numFmtId="0" fontId="3" fillId="4" borderId="2" xfId="0" applyFont="1" applyFill="1" applyBorder="1" applyAlignment="1">
      <alignment vertical="center" wrapText="1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Euro" xfId="2"/>
    <cellStyle name="Euro 2" xfId="4"/>
    <cellStyle name="Euro 2 2" xfId="8"/>
    <cellStyle name="Euro 3" xfId="6"/>
    <cellStyle name="Migliaia" xfId="1" builtinId="3"/>
    <cellStyle name="Migliaia 2" xfId="3"/>
    <cellStyle name="Migliaia 2 2" xfId="7"/>
    <cellStyle name="Migliaia 3" xfId="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2"/>
  <sheetViews>
    <sheetView tabSelected="1" zoomScale="90" zoomScaleNormal="90" workbookViewId="0">
      <selection activeCell="A172" sqref="A172"/>
    </sheetView>
  </sheetViews>
  <sheetFormatPr defaultColWidth="21.5703125" defaultRowHeight="11.25" x14ac:dyDescent="0.25"/>
  <cols>
    <col min="1" max="1" width="19.28515625" style="14" customWidth="1"/>
    <col min="2" max="2" width="13.5703125" style="1" customWidth="1"/>
    <col min="3" max="3" width="40.85546875" style="1" customWidth="1"/>
    <col min="4" max="4" width="10.28515625" style="1" customWidth="1"/>
    <col min="5" max="5" width="20.7109375" style="1" customWidth="1"/>
    <col min="6" max="6" width="19.7109375" style="1" customWidth="1"/>
    <col min="7" max="7" width="25" style="1" customWidth="1"/>
    <col min="8" max="8" width="17.140625" style="11" bestFit="1" customWidth="1"/>
    <col min="9" max="9" width="13.140625" style="12" customWidth="1"/>
    <col min="10" max="10" width="11" style="13" customWidth="1"/>
    <col min="11" max="11" width="10.5703125" style="13" customWidth="1"/>
    <col min="12" max="12" width="12.140625" style="10" customWidth="1"/>
    <col min="13" max="13" width="24.7109375" style="10" customWidth="1"/>
    <col min="14" max="14" width="26.140625" style="1" customWidth="1"/>
    <col min="15" max="16384" width="21.5703125" style="1"/>
  </cols>
  <sheetData>
    <row r="1" spans="1:15" ht="12.75" x14ac:dyDescent="0.25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7" t="s">
        <v>6</v>
      </c>
      <c r="H2" s="78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5" s="7" customFormat="1" x14ac:dyDescent="0.25">
      <c r="A3" s="17"/>
      <c r="B3" s="18"/>
      <c r="C3" s="18"/>
      <c r="D3" s="18"/>
      <c r="E3" s="18"/>
      <c r="F3" s="18"/>
      <c r="G3" s="19" t="s">
        <v>13</v>
      </c>
      <c r="H3" s="20" t="s">
        <v>14</v>
      </c>
      <c r="I3" s="21"/>
      <c r="J3" s="22"/>
      <c r="K3" s="22"/>
      <c r="L3" s="23"/>
      <c r="M3" s="23"/>
      <c r="N3" s="18"/>
    </row>
    <row r="4" spans="1:15" s="16" customFormat="1" ht="22.5" x14ac:dyDescent="0.2">
      <c r="A4" s="29" t="s">
        <v>20</v>
      </c>
      <c r="B4" s="28">
        <v>44200</v>
      </c>
      <c r="C4" s="26" t="s">
        <v>17</v>
      </c>
      <c r="D4" s="26" t="s">
        <v>16</v>
      </c>
      <c r="E4" s="26" t="s">
        <v>15</v>
      </c>
      <c r="F4" s="26"/>
      <c r="G4" s="26" t="s">
        <v>18</v>
      </c>
      <c r="H4" s="15" t="s">
        <v>19</v>
      </c>
      <c r="I4" s="8">
        <v>38000</v>
      </c>
      <c r="J4" s="9">
        <v>43936</v>
      </c>
      <c r="K4" s="25">
        <v>44095</v>
      </c>
      <c r="L4" s="24">
        <f>10970.21*3</f>
        <v>32910.629999999997</v>
      </c>
      <c r="M4" s="24" t="s">
        <v>674</v>
      </c>
      <c r="N4" s="62" t="s">
        <v>673</v>
      </c>
    </row>
    <row r="5" spans="1:15" ht="24.75" customHeight="1" x14ac:dyDescent="0.25">
      <c r="A5" s="30" t="s">
        <v>21</v>
      </c>
      <c r="B5" s="31">
        <v>44200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15" t="s">
        <v>27</v>
      </c>
      <c r="I5" s="37">
        <v>400</v>
      </c>
      <c r="J5" s="25">
        <v>44221</v>
      </c>
      <c r="K5" s="25">
        <v>44221</v>
      </c>
      <c r="L5" s="24">
        <v>400</v>
      </c>
      <c r="M5" s="24" t="s">
        <v>297</v>
      </c>
      <c r="N5" s="27" t="s">
        <v>28</v>
      </c>
      <c r="O5" s="54"/>
    </row>
    <row r="6" spans="1:15" x14ac:dyDescent="0.2">
      <c r="A6" s="33" t="s">
        <v>29</v>
      </c>
      <c r="B6" s="31">
        <v>44203</v>
      </c>
      <c r="C6" s="33" t="s">
        <v>289</v>
      </c>
      <c r="D6" s="26" t="s">
        <v>16</v>
      </c>
      <c r="E6" s="26" t="s">
        <v>15</v>
      </c>
      <c r="F6" s="26"/>
      <c r="G6" s="26" t="s">
        <v>30</v>
      </c>
      <c r="H6" s="15" t="s">
        <v>31</v>
      </c>
      <c r="I6" s="37">
        <v>324.5</v>
      </c>
      <c r="J6" s="25">
        <v>44197</v>
      </c>
      <c r="K6" s="25">
        <v>44561</v>
      </c>
      <c r="L6" s="24">
        <v>324.5</v>
      </c>
      <c r="M6" s="24" t="s">
        <v>298</v>
      </c>
      <c r="N6" s="27" t="s">
        <v>32</v>
      </c>
      <c r="O6" s="54"/>
    </row>
    <row r="7" spans="1:15" ht="15.75" customHeight="1" x14ac:dyDescent="0.25">
      <c r="A7" s="30" t="s">
        <v>33</v>
      </c>
      <c r="B7" s="31">
        <v>44207</v>
      </c>
      <c r="C7" s="26" t="s">
        <v>121</v>
      </c>
      <c r="D7" s="26" t="s">
        <v>35</v>
      </c>
      <c r="E7" s="26" t="s">
        <v>15</v>
      </c>
      <c r="F7" s="26"/>
      <c r="G7" s="26" t="s">
        <v>34</v>
      </c>
      <c r="H7" s="15" t="s">
        <v>36</v>
      </c>
      <c r="I7" s="37">
        <v>196</v>
      </c>
      <c r="J7" s="25">
        <v>44141</v>
      </c>
      <c r="K7" s="25">
        <v>44169</v>
      </c>
      <c r="L7" s="24">
        <v>196</v>
      </c>
      <c r="M7" s="24" t="s">
        <v>299</v>
      </c>
      <c r="N7" s="27" t="s">
        <v>37</v>
      </c>
      <c r="O7" s="54"/>
    </row>
    <row r="8" spans="1:15" ht="17.25" customHeight="1" x14ac:dyDescent="0.2">
      <c r="A8" s="29" t="s">
        <v>38</v>
      </c>
      <c r="B8" s="31">
        <v>44207</v>
      </c>
      <c r="C8" s="26" t="s">
        <v>122</v>
      </c>
      <c r="D8" s="26" t="s">
        <v>16</v>
      </c>
      <c r="E8" s="26" t="s">
        <v>15</v>
      </c>
      <c r="F8" s="26"/>
      <c r="G8" s="26" t="s">
        <v>39</v>
      </c>
      <c r="H8" s="15" t="s">
        <v>40</v>
      </c>
      <c r="I8" s="37">
        <v>106.5</v>
      </c>
      <c r="J8" s="25">
        <v>44207</v>
      </c>
      <c r="K8" s="25">
        <v>44227</v>
      </c>
      <c r="L8" s="24">
        <v>106.3</v>
      </c>
      <c r="M8" s="24" t="s">
        <v>300</v>
      </c>
      <c r="N8" s="27" t="s">
        <v>41</v>
      </c>
      <c r="O8" s="54"/>
    </row>
    <row r="9" spans="1:15" x14ac:dyDescent="0.2">
      <c r="A9" s="33" t="s">
        <v>51</v>
      </c>
      <c r="B9" s="31">
        <v>44211</v>
      </c>
      <c r="C9" s="26" t="s">
        <v>52</v>
      </c>
      <c r="D9" s="26" t="s">
        <v>35</v>
      </c>
      <c r="E9" s="26" t="s">
        <v>15</v>
      </c>
      <c r="F9" s="26"/>
      <c r="G9" s="26" t="s">
        <v>53</v>
      </c>
      <c r="H9" s="15" t="s">
        <v>54</v>
      </c>
      <c r="I9" s="37">
        <v>2450</v>
      </c>
      <c r="J9" s="25">
        <v>44197</v>
      </c>
      <c r="K9" s="25">
        <v>44377</v>
      </c>
      <c r="L9" s="24">
        <v>2450</v>
      </c>
      <c r="M9" s="24" t="s">
        <v>301</v>
      </c>
      <c r="N9" s="27" t="s">
        <v>55</v>
      </c>
      <c r="O9" s="54"/>
    </row>
    <row r="10" spans="1:15" ht="33.75" x14ac:dyDescent="0.2">
      <c r="A10" s="29" t="s">
        <v>42</v>
      </c>
      <c r="B10" s="31">
        <v>44214</v>
      </c>
      <c r="C10" s="34" t="s">
        <v>43</v>
      </c>
      <c r="D10" s="26" t="s">
        <v>35</v>
      </c>
      <c r="E10" s="26" t="s">
        <v>44</v>
      </c>
      <c r="F10" s="26"/>
      <c r="G10" s="26" t="s">
        <v>94</v>
      </c>
      <c r="H10" s="15" t="s">
        <v>45</v>
      </c>
      <c r="I10" s="37">
        <v>3483.9</v>
      </c>
      <c r="J10" s="25">
        <v>43831</v>
      </c>
      <c r="K10" s="25">
        <v>44043</v>
      </c>
      <c r="L10" s="24">
        <v>3483.9</v>
      </c>
      <c r="M10" s="24" t="s">
        <v>302</v>
      </c>
      <c r="N10" s="27" t="s">
        <v>46</v>
      </c>
      <c r="O10" s="54"/>
    </row>
    <row r="11" spans="1:15" x14ac:dyDescent="0.2">
      <c r="A11" s="29" t="s">
        <v>47</v>
      </c>
      <c r="B11" s="31">
        <v>44214</v>
      </c>
      <c r="C11" s="26" t="s">
        <v>48</v>
      </c>
      <c r="D11" s="26" t="s">
        <v>35</v>
      </c>
      <c r="E11" s="26" t="s">
        <v>15</v>
      </c>
      <c r="F11" s="26"/>
      <c r="G11" s="26" t="s">
        <v>49</v>
      </c>
      <c r="H11" s="32">
        <v>97158180584</v>
      </c>
      <c r="I11" s="37">
        <v>1192</v>
      </c>
      <c r="J11" s="25">
        <v>43782</v>
      </c>
      <c r="K11" s="25">
        <v>44878</v>
      </c>
      <c r="L11" s="24">
        <v>1192</v>
      </c>
      <c r="M11" s="24" t="s">
        <v>303</v>
      </c>
      <c r="N11" s="27" t="s">
        <v>50</v>
      </c>
      <c r="O11" s="54"/>
    </row>
    <row r="12" spans="1:15" ht="45" x14ac:dyDescent="0.25">
      <c r="A12" s="30" t="s">
        <v>56</v>
      </c>
      <c r="B12" s="31">
        <v>44214</v>
      </c>
      <c r="C12" s="26" t="s">
        <v>61</v>
      </c>
      <c r="D12" s="26" t="s">
        <v>35</v>
      </c>
      <c r="E12" s="26" t="s">
        <v>15</v>
      </c>
      <c r="F12" s="26"/>
      <c r="G12" s="26" t="s">
        <v>57</v>
      </c>
      <c r="H12" s="15" t="s">
        <v>58</v>
      </c>
      <c r="I12" s="37">
        <f>8472+1434.82</f>
        <v>9906.82</v>
      </c>
      <c r="J12" s="25">
        <v>44197</v>
      </c>
      <c r="K12" s="25">
        <v>44316</v>
      </c>
      <c r="L12" s="24">
        <f>1848.39+6.72+1412.71+1325.24+1104.69+6.3+6.3</f>
        <v>5710.35</v>
      </c>
      <c r="M12" s="24" t="s">
        <v>652</v>
      </c>
      <c r="N12" s="27" t="s">
        <v>651</v>
      </c>
      <c r="O12" s="54"/>
    </row>
    <row r="13" spans="1:15" ht="27" customHeight="1" x14ac:dyDescent="0.2">
      <c r="A13" s="29" t="s">
        <v>60</v>
      </c>
      <c r="B13" s="31">
        <v>44214</v>
      </c>
      <c r="C13" s="26" t="s">
        <v>205</v>
      </c>
      <c r="D13" s="26" t="s">
        <v>35</v>
      </c>
      <c r="E13" s="26" t="s">
        <v>15</v>
      </c>
      <c r="F13" s="26"/>
      <c r="G13" s="26" t="s">
        <v>57</v>
      </c>
      <c r="H13" s="15" t="s">
        <v>58</v>
      </c>
      <c r="I13" s="37">
        <v>18570.63</v>
      </c>
      <c r="J13" s="25">
        <v>43739</v>
      </c>
      <c r="K13" s="25">
        <v>44196</v>
      </c>
      <c r="L13" s="24">
        <v>18570.63</v>
      </c>
      <c r="M13" s="24" t="s">
        <v>304</v>
      </c>
      <c r="N13" s="27" t="s">
        <v>286</v>
      </c>
      <c r="O13" s="54"/>
    </row>
    <row r="14" spans="1:15" x14ac:dyDescent="0.2">
      <c r="A14" s="29" t="s">
        <v>66</v>
      </c>
      <c r="B14" s="35">
        <v>44216</v>
      </c>
      <c r="C14" s="27" t="s">
        <v>67</v>
      </c>
      <c r="D14" s="27" t="s">
        <v>35</v>
      </c>
      <c r="E14" s="27" t="s">
        <v>15</v>
      </c>
      <c r="F14" s="27"/>
      <c r="G14" s="27" t="s">
        <v>62</v>
      </c>
      <c r="H14" s="36" t="s">
        <v>63</v>
      </c>
      <c r="I14" s="37">
        <v>6000</v>
      </c>
      <c r="J14" s="25">
        <v>44105</v>
      </c>
      <c r="K14" s="25">
        <v>44227</v>
      </c>
      <c r="L14" s="24">
        <f>1970.92+1600.81+1492.74+478.94</f>
        <v>5543.41</v>
      </c>
      <c r="M14" s="24" t="s">
        <v>64</v>
      </c>
      <c r="N14" s="27" t="s">
        <v>65</v>
      </c>
      <c r="O14" s="54"/>
    </row>
    <row r="15" spans="1:15" x14ac:dyDescent="0.25">
      <c r="A15" s="30" t="s">
        <v>68</v>
      </c>
      <c r="B15" s="31">
        <v>44216</v>
      </c>
      <c r="C15" s="26" t="s">
        <v>69</v>
      </c>
      <c r="D15" s="26" t="s">
        <v>16</v>
      </c>
      <c r="E15" s="27" t="s">
        <v>15</v>
      </c>
      <c r="F15" s="26"/>
      <c r="G15" s="26" t="s">
        <v>70</v>
      </c>
      <c r="H15" s="36" t="s">
        <v>71</v>
      </c>
      <c r="I15" s="37">
        <v>169.3</v>
      </c>
      <c r="J15" s="25">
        <v>44216</v>
      </c>
      <c r="K15" s="25">
        <v>44225</v>
      </c>
      <c r="L15" s="24">
        <v>169.3</v>
      </c>
      <c r="M15" s="24" t="s">
        <v>305</v>
      </c>
      <c r="N15" s="27" t="s">
        <v>72</v>
      </c>
      <c r="O15" s="54"/>
    </row>
    <row r="16" spans="1:15" ht="15" customHeight="1" x14ac:dyDescent="0.2">
      <c r="A16" s="29" t="s">
        <v>73</v>
      </c>
      <c r="B16" s="31">
        <v>44218</v>
      </c>
      <c r="C16" s="26" t="s">
        <v>74</v>
      </c>
      <c r="D16" s="26" t="s">
        <v>16</v>
      </c>
      <c r="E16" s="27" t="s">
        <v>15</v>
      </c>
      <c r="F16" s="26"/>
      <c r="G16" s="26" t="s">
        <v>75</v>
      </c>
      <c r="H16" s="36" t="s">
        <v>76</v>
      </c>
      <c r="I16" s="37">
        <v>1500</v>
      </c>
      <c r="J16" s="25">
        <v>44218</v>
      </c>
      <c r="K16" s="25">
        <v>44255</v>
      </c>
      <c r="L16" s="24">
        <f>1200+300</f>
        <v>1500</v>
      </c>
      <c r="M16" s="24" t="s">
        <v>306</v>
      </c>
      <c r="N16" s="27" t="s">
        <v>77</v>
      </c>
      <c r="O16" s="54"/>
    </row>
    <row r="17" spans="1:15" x14ac:dyDescent="0.2">
      <c r="A17" s="29" t="s">
        <v>78</v>
      </c>
      <c r="B17" s="31">
        <v>44221</v>
      </c>
      <c r="C17" s="26" t="s">
        <v>79</v>
      </c>
      <c r="D17" s="26" t="s">
        <v>35</v>
      </c>
      <c r="E17" s="26" t="s">
        <v>15</v>
      </c>
      <c r="F17" s="26"/>
      <c r="G17" s="26" t="s">
        <v>80</v>
      </c>
      <c r="H17" s="36" t="s">
        <v>81</v>
      </c>
      <c r="I17" s="37">
        <v>400</v>
      </c>
      <c r="J17" s="25" t="s">
        <v>82</v>
      </c>
      <c r="K17" s="25" t="s">
        <v>82</v>
      </c>
      <c r="L17" s="24"/>
      <c r="M17" s="24" t="s">
        <v>307</v>
      </c>
      <c r="N17" s="27" t="s">
        <v>83</v>
      </c>
      <c r="O17" s="54"/>
    </row>
    <row r="18" spans="1:15" ht="22.5" x14ac:dyDescent="0.2">
      <c r="A18" s="29" t="s">
        <v>84</v>
      </c>
      <c r="B18" s="31">
        <v>44221</v>
      </c>
      <c r="C18" s="26" t="s">
        <v>120</v>
      </c>
      <c r="D18" s="26" t="s">
        <v>35</v>
      </c>
      <c r="E18" s="26" t="s">
        <v>15</v>
      </c>
      <c r="F18" s="26"/>
      <c r="G18" s="26" t="s">
        <v>85</v>
      </c>
      <c r="H18" s="32" t="s">
        <v>86</v>
      </c>
      <c r="I18" s="37">
        <v>240</v>
      </c>
      <c r="J18" s="25">
        <v>43466</v>
      </c>
      <c r="K18" s="25">
        <v>43496</v>
      </c>
      <c r="L18" s="24">
        <v>192</v>
      </c>
      <c r="M18" s="24" t="s">
        <v>308</v>
      </c>
      <c r="N18" s="27" t="s">
        <v>87</v>
      </c>
      <c r="O18" s="54"/>
    </row>
    <row r="19" spans="1:15" ht="22.5" x14ac:dyDescent="0.2">
      <c r="A19" s="30" t="s">
        <v>88</v>
      </c>
      <c r="B19" s="31">
        <v>44221</v>
      </c>
      <c r="C19" s="29" t="s">
        <v>89</v>
      </c>
      <c r="D19" s="26" t="s">
        <v>16</v>
      </c>
      <c r="E19" s="26" t="s">
        <v>24</v>
      </c>
      <c r="F19" s="26" t="s">
        <v>90</v>
      </c>
      <c r="G19" s="26" t="s">
        <v>91</v>
      </c>
      <c r="H19" s="15" t="s">
        <v>92</v>
      </c>
      <c r="I19" s="37">
        <v>16200</v>
      </c>
      <c r="J19" s="25">
        <v>44229</v>
      </c>
      <c r="K19" s="25">
        <v>44229</v>
      </c>
      <c r="L19" s="24">
        <v>16200</v>
      </c>
      <c r="M19" s="24" t="s">
        <v>309</v>
      </c>
      <c r="N19" s="27" t="s">
        <v>93</v>
      </c>
      <c r="O19" s="54"/>
    </row>
    <row r="20" spans="1:15" x14ac:dyDescent="0.2">
      <c r="A20" s="33" t="s">
        <v>95</v>
      </c>
      <c r="B20" s="31">
        <v>44222</v>
      </c>
      <c r="C20" s="26" t="s">
        <v>96</v>
      </c>
      <c r="D20" s="26" t="s">
        <v>16</v>
      </c>
      <c r="E20" s="26" t="s">
        <v>15</v>
      </c>
      <c r="F20" s="26"/>
      <c r="G20" s="26" t="s">
        <v>97</v>
      </c>
      <c r="H20" s="15" t="s">
        <v>98</v>
      </c>
      <c r="I20" s="37">
        <v>116.12</v>
      </c>
      <c r="J20" s="25">
        <v>43831</v>
      </c>
      <c r="K20" s="25">
        <v>44196</v>
      </c>
      <c r="L20" s="24">
        <v>116.12</v>
      </c>
      <c r="M20" s="24" t="s">
        <v>659</v>
      </c>
      <c r="N20" s="27" t="s">
        <v>658</v>
      </c>
      <c r="O20" s="54"/>
    </row>
    <row r="21" spans="1:15" ht="22.5" x14ac:dyDescent="0.25">
      <c r="A21" s="30" t="s">
        <v>99</v>
      </c>
      <c r="B21" s="31">
        <v>44223</v>
      </c>
      <c r="C21" s="26" t="s">
        <v>100</v>
      </c>
      <c r="D21" s="26" t="s">
        <v>101</v>
      </c>
      <c r="E21" s="26" t="s">
        <v>24</v>
      </c>
      <c r="F21" s="26" t="s">
        <v>125</v>
      </c>
      <c r="G21" s="26" t="s">
        <v>123</v>
      </c>
      <c r="H21" s="15" t="s">
        <v>124</v>
      </c>
      <c r="I21" s="37">
        <v>4906.95</v>
      </c>
      <c r="J21" s="25">
        <v>44235</v>
      </c>
      <c r="K21" s="25">
        <v>44235</v>
      </c>
      <c r="L21" s="24">
        <v>4906.95</v>
      </c>
      <c r="M21" s="24" t="s">
        <v>126</v>
      </c>
      <c r="N21" s="27" t="s">
        <v>107</v>
      </c>
      <c r="O21" s="54"/>
    </row>
    <row r="22" spans="1:15" ht="22.5" x14ac:dyDescent="0.25">
      <c r="A22" s="38" t="s">
        <v>103</v>
      </c>
      <c r="B22" s="39">
        <v>44223</v>
      </c>
      <c r="C22" s="40" t="s">
        <v>104</v>
      </c>
      <c r="D22" s="40" t="s">
        <v>23</v>
      </c>
      <c r="E22" s="40" t="s">
        <v>24</v>
      </c>
      <c r="F22" s="40"/>
      <c r="G22" s="40" t="s">
        <v>105</v>
      </c>
      <c r="H22" s="41" t="s">
        <v>106</v>
      </c>
      <c r="I22" s="55">
        <v>10000</v>
      </c>
      <c r="J22" s="56">
        <v>44228</v>
      </c>
      <c r="K22" s="56">
        <v>44561</v>
      </c>
      <c r="L22" s="48">
        <f>7030.6</f>
        <v>7030.6</v>
      </c>
      <c r="M22" s="48" t="s">
        <v>290</v>
      </c>
      <c r="N22" s="57" t="s">
        <v>102</v>
      </c>
      <c r="O22" s="54"/>
    </row>
    <row r="23" spans="1:15" x14ac:dyDescent="0.2">
      <c r="A23" s="29" t="s">
        <v>108</v>
      </c>
      <c r="B23" s="31">
        <v>44228</v>
      </c>
      <c r="C23" s="29" t="s">
        <v>114</v>
      </c>
      <c r="D23" s="26" t="s">
        <v>35</v>
      </c>
      <c r="E23" s="26" t="s">
        <v>15</v>
      </c>
      <c r="F23" s="26"/>
      <c r="G23" s="26" t="s">
        <v>91</v>
      </c>
      <c r="H23" s="15" t="s">
        <v>92</v>
      </c>
      <c r="I23" s="37">
        <v>7920</v>
      </c>
      <c r="J23" s="25">
        <v>44197</v>
      </c>
      <c r="K23" s="25">
        <v>44227</v>
      </c>
      <c r="L23" s="24">
        <f>1050+660+390+525+660+660+660+660</f>
        <v>5265</v>
      </c>
      <c r="M23" s="24" t="s">
        <v>291</v>
      </c>
      <c r="N23" s="27" t="s">
        <v>109</v>
      </c>
      <c r="O23" s="54"/>
    </row>
    <row r="24" spans="1:15" x14ac:dyDescent="0.2">
      <c r="A24" s="33" t="s">
        <v>110</v>
      </c>
      <c r="B24" s="31">
        <v>44228</v>
      </c>
      <c r="C24" s="26" t="s">
        <v>115</v>
      </c>
      <c r="D24" s="26" t="s">
        <v>23</v>
      </c>
      <c r="E24" s="26" t="s">
        <v>15</v>
      </c>
      <c r="F24" s="26"/>
      <c r="G24" s="26" t="s">
        <v>111</v>
      </c>
      <c r="H24" s="15" t="s">
        <v>112</v>
      </c>
      <c r="I24" s="37">
        <v>6500</v>
      </c>
      <c r="J24" s="25">
        <v>44245</v>
      </c>
      <c r="K24" s="25">
        <v>44245</v>
      </c>
      <c r="L24" s="24"/>
      <c r="M24" s="24" t="s">
        <v>337</v>
      </c>
      <c r="N24" s="27" t="s">
        <v>113</v>
      </c>
      <c r="O24" s="54"/>
    </row>
    <row r="25" spans="1:15" x14ac:dyDescent="0.25">
      <c r="A25" s="30" t="s">
        <v>127</v>
      </c>
      <c r="B25" s="31">
        <v>44230</v>
      </c>
      <c r="C25" s="26" t="s">
        <v>128</v>
      </c>
      <c r="D25" s="26" t="s">
        <v>23</v>
      </c>
      <c r="E25" s="26" t="s">
        <v>15</v>
      </c>
      <c r="F25" s="26"/>
      <c r="G25" s="26" t="s">
        <v>129</v>
      </c>
      <c r="H25" s="15" t="s">
        <v>130</v>
      </c>
      <c r="I25" s="37">
        <v>4050</v>
      </c>
      <c r="J25" s="25">
        <v>44251</v>
      </c>
      <c r="K25" s="25">
        <v>44253</v>
      </c>
      <c r="L25" s="24"/>
      <c r="M25" s="24" t="s">
        <v>292</v>
      </c>
      <c r="N25" s="27" t="s">
        <v>660</v>
      </c>
      <c r="O25" s="54"/>
    </row>
    <row r="26" spans="1:15" ht="22.5" x14ac:dyDescent="0.25">
      <c r="A26" s="30" t="s">
        <v>131</v>
      </c>
      <c r="B26" s="31">
        <v>44230</v>
      </c>
      <c r="C26" s="26" t="s">
        <v>133</v>
      </c>
      <c r="D26" s="26" t="s">
        <v>132</v>
      </c>
      <c r="E26" s="40" t="s">
        <v>24</v>
      </c>
      <c r="F26" s="26" t="s">
        <v>135</v>
      </c>
      <c r="G26" s="26" t="s">
        <v>134</v>
      </c>
      <c r="H26" s="15" t="s">
        <v>136</v>
      </c>
      <c r="I26" s="37">
        <v>140</v>
      </c>
      <c r="J26" s="25">
        <v>44231</v>
      </c>
      <c r="K26" s="25">
        <v>44232</v>
      </c>
      <c r="L26" s="24">
        <v>140</v>
      </c>
      <c r="M26" s="24" t="s">
        <v>293</v>
      </c>
      <c r="N26" s="27" t="s">
        <v>137</v>
      </c>
      <c r="O26" s="54"/>
    </row>
    <row r="27" spans="1:15" ht="22.5" x14ac:dyDescent="0.25">
      <c r="A27" s="30" t="s">
        <v>138</v>
      </c>
      <c r="B27" s="31">
        <v>44230</v>
      </c>
      <c r="C27" s="26" t="s">
        <v>139</v>
      </c>
      <c r="D27" s="26" t="s">
        <v>16</v>
      </c>
      <c r="E27" s="26" t="s">
        <v>15</v>
      </c>
      <c r="F27" s="26"/>
      <c r="G27" s="26" t="s">
        <v>140</v>
      </c>
      <c r="H27" s="15" t="s">
        <v>141</v>
      </c>
      <c r="I27" s="37">
        <v>258</v>
      </c>
      <c r="J27" s="25">
        <v>44195</v>
      </c>
      <c r="K27" s="25">
        <v>44242</v>
      </c>
      <c r="L27" s="24">
        <v>258</v>
      </c>
      <c r="M27" s="24" t="s">
        <v>294</v>
      </c>
      <c r="N27" s="27" t="s">
        <v>142</v>
      </c>
      <c r="O27" s="54"/>
    </row>
    <row r="28" spans="1:15" ht="22.5" x14ac:dyDescent="0.25">
      <c r="A28" s="30" t="s">
        <v>143</v>
      </c>
      <c r="B28" s="31">
        <v>44230</v>
      </c>
      <c r="C28" s="26" t="s">
        <v>144</v>
      </c>
      <c r="D28" s="26" t="s">
        <v>16</v>
      </c>
      <c r="E28" s="26" t="s">
        <v>15</v>
      </c>
      <c r="F28" s="26"/>
      <c r="G28" s="26" t="s">
        <v>140</v>
      </c>
      <c r="H28" s="15" t="s">
        <v>141</v>
      </c>
      <c r="I28" s="37">
        <v>150</v>
      </c>
      <c r="J28" s="25">
        <v>44195</v>
      </c>
      <c r="K28" s="25">
        <v>44242</v>
      </c>
      <c r="L28" s="24">
        <v>150</v>
      </c>
      <c r="M28" s="24" t="s">
        <v>295</v>
      </c>
      <c r="N28" s="27" t="s">
        <v>145</v>
      </c>
      <c r="O28" s="54"/>
    </row>
    <row r="29" spans="1:15" ht="22.5" x14ac:dyDescent="0.2">
      <c r="A29" s="34" t="s">
        <v>116</v>
      </c>
      <c r="B29" s="31">
        <v>44230</v>
      </c>
      <c r="C29" s="26" t="s">
        <v>117</v>
      </c>
      <c r="D29" s="26" t="s">
        <v>35</v>
      </c>
      <c r="E29" s="26" t="s">
        <v>15</v>
      </c>
      <c r="F29" s="26"/>
      <c r="G29" s="26" t="s">
        <v>118</v>
      </c>
      <c r="H29" s="42" t="s">
        <v>119</v>
      </c>
      <c r="I29" s="37">
        <v>150</v>
      </c>
      <c r="J29" s="25">
        <v>44230</v>
      </c>
      <c r="K29" s="25">
        <v>44594</v>
      </c>
      <c r="L29" s="24">
        <v>150</v>
      </c>
      <c r="M29" s="24" t="s">
        <v>310</v>
      </c>
      <c r="N29" s="27" t="s">
        <v>200</v>
      </c>
      <c r="O29" s="54"/>
    </row>
    <row r="30" spans="1:15" x14ac:dyDescent="0.2">
      <c r="A30" s="29" t="s">
        <v>146</v>
      </c>
      <c r="B30" s="31">
        <v>44236</v>
      </c>
      <c r="C30" s="26" t="s">
        <v>225</v>
      </c>
      <c r="D30" s="26" t="s">
        <v>35</v>
      </c>
      <c r="E30" s="26" t="s">
        <v>15</v>
      </c>
      <c r="F30" s="26"/>
      <c r="G30" s="26" t="s">
        <v>147</v>
      </c>
      <c r="H30" s="42" t="s">
        <v>148</v>
      </c>
      <c r="I30" s="37">
        <v>3200</v>
      </c>
      <c r="J30" s="25">
        <v>44197</v>
      </c>
      <c r="K30" s="25">
        <v>44926</v>
      </c>
      <c r="L30" s="24">
        <f>3200</f>
        <v>3200</v>
      </c>
      <c r="M30" s="24" t="s">
        <v>311</v>
      </c>
      <c r="N30" s="27" t="s">
        <v>152</v>
      </c>
      <c r="O30" s="54"/>
    </row>
    <row r="31" spans="1:15" ht="30" customHeight="1" x14ac:dyDescent="0.2">
      <c r="A31" s="33" t="s">
        <v>149</v>
      </c>
      <c r="B31" s="39">
        <v>44236</v>
      </c>
      <c r="C31" s="40" t="s">
        <v>226</v>
      </c>
      <c r="D31" s="40" t="s">
        <v>35</v>
      </c>
      <c r="E31" s="40" t="s">
        <v>24</v>
      </c>
      <c r="F31" s="40" t="s">
        <v>153</v>
      </c>
      <c r="G31" s="40" t="s">
        <v>150</v>
      </c>
      <c r="H31" s="43" t="s">
        <v>151</v>
      </c>
      <c r="I31" s="37">
        <v>10000</v>
      </c>
      <c r="J31" s="25">
        <v>44235</v>
      </c>
      <c r="K31" s="25">
        <v>44561</v>
      </c>
      <c r="L31" s="24"/>
      <c r="M31" s="24" t="s">
        <v>312</v>
      </c>
      <c r="N31" s="27" t="s">
        <v>201</v>
      </c>
      <c r="O31" s="54"/>
    </row>
    <row r="32" spans="1:15" ht="33.75" x14ac:dyDescent="0.2">
      <c r="A32" s="29" t="s">
        <v>154</v>
      </c>
      <c r="B32" s="31">
        <v>44238</v>
      </c>
      <c r="C32" s="29" t="s">
        <v>155</v>
      </c>
      <c r="D32" s="26" t="s">
        <v>16</v>
      </c>
      <c r="E32" s="57" t="s">
        <v>24</v>
      </c>
      <c r="F32" s="26" t="s">
        <v>156</v>
      </c>
      <c r="G32" s="26" t="s">
        <v>169</v>
      </c>
      <c r="H32" s="15" t="s">
        <v>170</v>
      </c>
      <c r="I32" s="37">
        <v>266.98</v>
      </c>
      <c r="J32" s="25">
        <v>44238</v>
      </c>
      <c r="K32" s="25">
        <v>44255</v>
      </c>
      <c r="L32" s="24">
        <v>260.98</v>
      </c>
      <c r="M32" s="24" t="s">
        <v>313</v>
      </c>
      <c r="N32" s="27" t="s">
        <v>206</v>
      </c>
      <c r="O32" s="54"/>
    </row>
    <row r="33" spans="1:15" ht="22.5" x14ac:dyDescent="0.2">
      <c r="A33" s="29" t="s">
        <v>157</v>
      </c>
      <c r="B33" s="31">
        <v>44242</v>
      </c>
      <c r="C33" s="26" t="s">
        <v>158</v>
      </c>
      <c r="D33" s="26" t="s">
        <v>35</v>
      </c>
      <c r="E33" s="26" t="s">
        <v>24</v>
      </c>
      <c r="F33" s="26" t="s">
        <v>159</v>
      </c>
      <c r="G33" s="26" t="s">
        <v>160</v>
      </c>
      <c r="H33" s="42" t="s">
        <v>161</v>
      </c>
      <c r="I33" s="37">
        <v>961</v>
      </c>
      <c r="J33" s="25">
        <v>44251</v>
      </c>
      <c r="K33" s="25">
        <v>44615</v>
      </c>
      <c r="L33" s="24">
        <v>961</v>
      </c>
      <c r="M33" s="24" t="s">
        <v>317</v>
      </c>
      <c r="N33" s="27" t="s">
        <v>166</v>
      </c>
      <c r="O33" s="54"/>
    </row>
    <row r="34" spans="1:15" ht="33.75" x14ac:dyDescent="0.2">
      <c r="A34" s="44" t="s">
        <v>162</v>
      </c>
      <c r="B34" s="39">
        <v>44242</v>
      </c>
      <c r="C34" s="40" t="s">
        <v>163</v>
      </c>
      <c r="D34" s="40" t="s">
        <v>23</v>
      </c>
      <c r="E34" s="26" t="s">
        <v>24</v>
      </c>
      <c r="F34" s="40" t="s">
        <v>338</v>
      </c>
      <c r="G34" s="40" t="s">
        <v>164</v>
      </c>
      <c r="H34" s="43" t="s">
        <v>165</v>
      </c>
      <c r="I34" s="55">
        <v>900</v>
      </c>
      <c r="J34" s="56">
        <v>44279</v>
      </c>
      <c r="K34" s="56">
        <v>44280</v>
      </c>
      <c r="L34" s="48">
        <f>900+110</f>
        <v>1010</v>
      </c>
      <c r="M34" s="48" t="s">
        <v>665</v>
      </c>
      <c r="N34" s="57" t="s">
        <v>664</v>
      </c>
      <c r="O34" s="54"/>
    </row>
    <row r="35" spans="1:15" ht="15.75" customHeight="1" x14ac:dyDescent="0.2">
      <c r="A35" s="29" t="s">
        <v>167</v>
      </c>
      <c r="B35" s="31">
        <v>44242</v>
      </c>
      <c r="C35" s="29" t="s">
        <v>168</v>
      </c>
      <c r="D35" s="26" t="s">
        <v>16</v>
      </c>
      <c r="E35" s="26" t="s">
        <v>15</v>
      </c>
      <c r="F35" s="26"/>
      <c r="G35" s="26" t="s">
        <v>169</v>
      </c>
      <c r="H35" s="15" t="s">
        <v>170</v>
      </c>
      <c r="I35" s="37">
        <v>122.7</v>
      </c>
      <c r="J35" s="25">
        <v>44243</v>
      </c>
      <c r="K35" s="25">
        <v>44252</v>
      </c>
      <c r="L35" s="24">
        <v>122.7</v>
      </c>
      <c r="M35" s="24" t="s">
        <v>314</v>
      </c>
      <c r="N35" s="27" t="s">
        <v>171</v>
      </c>
      <c r="O35" s="54"/>
    </row>
    <row r="36" spans="1:15" ht="12.75" customHeight="1" x14ac:dyDescent="0.2">
      <c r="A36" s="33" t="s">
        <v>180</v>
      </c>
      <c r="B36" s="31">
        <v>44244</v>
      </c>
      <c r="C36" s="26" t="s">
        <v>181</v>
      </c>
      <c r="D36" s="26" t="s">
        <v>16</v>
      </c>
      <c r="E36" s="26" t="s">
        <v>15</v>
      </c>
      <c r="F36" s="26"/>
      <c r="G36" s="45" t="s">
        <v>182</v>
      </c>
      <c r="H36" s="15" t="s">
        <v>124</v>
      </c>
      <c r="I36" s="37">
        <v>335</v>
      </c>
      <c r="J36" s="25">
        <v>44258</v>
      </c>
      <c r="K36" s="25">
        <v>44258</v>
      </c>
      <c r="L36" s="24">
        <v>335.2</v>
      </c>
      <c r="M36" s="24" t="s">
        <v>296</v>
      </c>
      <c r="N36" s="27" t="s">
        <v>233</v>
      </c>
      <c r="O36" s="54"/>
    </row>
    <row r="37" spans="1:15" ht="33.75" x14ac:dyDescent="0.2">
      <c r="A37" s="29" t="s">
        <v>172</v>
      </c>
      <c r="B37" s="31">
        <v>44244</v>
      </c>
      <c r="C37" s="29" t="s">
        <v>173</v>
      </c>
      <c r="D37" s="26" t="s">
        <v>35</v>
      </c>
      <c r="E37" s="47" t="s">
        <v>44</v>
      </c>
      <c r="F37" s="26"/>
      <c r="G37" s="27" t="s">
        <v>174</v>
      </c>
      <c r="H37" s="36" t="s">
        <v>175</v>
      </c>
      <c r="I37" s="37">
        <v>1540.35</v>
      </c>
      <c r="J37" s="25">
        <v>44227</v>
      </c>
      <c r="K37" s="25">
        <v>44347</v>
      </c>
      <c r="L37" s="24">
        <v>1540.35</v>
      </c>
      <c r="M37" s="24" t="s">
        <v>316</v>
      </c>
      <c r="N37" s="27" t="s">
        <v>176</v>
      </c>
      <c r="O37" s="54"/>
    </row>
    <row r="38" spans="1:15" ht="33.75" x14ac:dyDescent="0.2">
      <c r="A38" s="29" t="s">
        <v>178</v>
      </c>
      <c r="B38" s="31">
        <v>44244</v>
      </c>
      <c r="C38" s="29" t="s">
        <v>179</v>
      </c>
      <c r="D38" s="26" t="s">
        <v>35</v>
      </c>
      <c r="E38" s="47" t="s">
        <v>44</v>
      </c>
      <c r="F38" s="26"/>
      <c r="G38" s="27" t="s">
        <v>174</v>
      </c>
      <c r="H38" s="36" t="s">
        <v>175</v>
      </c>
      <c r="I38" s="37">
        <v>7900</v>
      </c>
      <c r="J38" s="25">
        <v>44227</v>
      </c>
      <c r="K38" s="25">
        <v>44347</v>
      </c>
      <c r="L38" s="24">
        <v>7900</v>
      </c>
      <c r="M38" s="24" t="s">
        <v>315</v>
      </c>
      <c r="N38" s="27" t="s">
        <v>177</v>
      </c>
      <c r="O38" s="54"/>
    </row>
    <row r="39" spans="1:15" x14ac:dyDescent="0.2">
      <c r="A39" s="29" t="s">
        <v>183</v>
      </c>
      <c r="B39" s="31">
        <v>44245</v>
      </c>
      <c r="C39" s="29" t="s">
        <v>184</v>
      </c>
      <c r="D39" s="26" t="s">
        <v>23</v>
      </c>
      <c r="E39" s="26" t="s">
        <v>15</v>
      </c>
      <c r="F39" s="26"/>
      <c r="G39" s="26" t="s">
        <v>185</v>
      </c>
      <c r="H39" s="15" t="s">
        <v>186</v>
      </c>
      <c r="I39" s="37">
        <v>485</v>
      </c>
      <c r="J39" s="25">
        <v>44252</v>
      </c>
      <c r="K39" s="25">
        <v>44253</v>
      </c>
      <c r="L39" s="24">
        <v>485</v>
      </c>
      <c r="M39" s="24" t="s">
        <v>322</v>
      </c>
      <c r="N39" s="27" t="s">
        <v>187</v>
      </c>
      <c r="O39" s="54"/>
    </row>
    <row r="40" spans="1:15" x14ac:dyDescent="0.2">
      <c r="A40" s="29" t="s">
        <v>188</v>
      </c>
      <c r="B40" s="31">
        <v>44245</v>
      </c>
      <c r="C40" s="29" t="s">
        <v>189</v>
      </c>
      <c r="D40" s="26" t="s">
        <v>23</v>
      </c>
      <c r="E40" s="26" t="s">
        <v>15</v>
      </c>
      <c r="F40" s="26"/>
      <c r="G40" s="26" t="s">
        <v>190</v>
      </c>
      <c r="H40" s="15" t="s">
        <v>191</v>
      </c>
      <c r="I40" s="37">
        <v>480</v>
      </c>
      <c r="J40" s="25">
        <v>44250</v>
      </c>
      <c r="K40" s="25">
        <v>44250</v>
      </c>
      <c r="L40" s="24">
        <v>480</v>
      </c>
      <c r="M40" s="24" t="s">
        <v>323</v>
      </c>
      <c r="N40" s="27" t="s">
        <v>192</v>
      </c>
      <c r="O40" s="54"/>
    </row>
    <row r="41" spans="1:15" x14ac:dyDescent="0.2">
      <c r="A41" s="29" t="s">
        <v>193</v>
      </c>
      <c r="B41" s="31">
        <v>44246</v>
      </c>
      <c r="C41" s="29" t="s">
        <v>194</v>
      </c>
      <c r="D41" s="26" t="s">
        <v>35</v>
      </c>
      <c r="E41" s="26" t="s">
        <v>15</v>
      </c>
      <c r="F41" s="26"/>
      <c r="G41" s="26" t="s">
        <v>195</v>
      </c>
      <c r="H41" s="15" t="s">
        <v>198</v>
      </c>
      <c r="I41" s="37">
        <v>500</v>
      </c>
      <c r="J41" s="25">
        <v>44250</v>
      </c>
      <c r="K41" s="25">
        <v>44250</v>
      </c>
      <c r="L41" s="24">
        <v>289.33999999999997</v>
      </c>
      <c r="M41" s="24" t="s">
        <v>321</v>
      </c>
      <c r="N41" s="27" t="s">
        <v>199</v>
      </c>
      <c r="O41" s="54"/>
    </row>
    <row r="42" spans="1:15" ht="22.5" x14ac:dyDescent="0.2">
      <c r="A42" s="29" t="s">
        <v>196</v>
      </c>
      <c r="B42" s="31">
        <v>44252</v>
      </c>
      <c r="C42" s="29" t="s">
        <v>197</v>
      </c>
      <c r="D42" s="26" t="s">
        <v>35</v>
      </c>
      <c r="E42" s="26" t="s">
        <v>15</v>
      </c>
      <c r="F42" s="26"/>
      <c r="G42" s="27" t="s">
        <v>237</v>
      </c>
      <c r="H42" s="36" t="s">
        <v>238</v>
      </c>
      <c r="I42" s="37">
        <v>500</v>
      </c>
      <c r="J42" s="25">
        <v>44116</v>
      </c>
      <c r="K42" s="25">
        <v>44165</v>
      </c>
      <c r="L42" s="63">
        <v>500</v>
      </c>
      <c r="M42" s="24" t="s">
        <v>324</v>
      </c>
      <c r="N42" s="27" t="s">
        <v>239</v>
      </c>
      <c r="O42" s="54"/>
    </row>
    <row r="43" spans="1:15" x14ac:dyDescent="0.2">
      <c r="A43" s="29" t="s">
        <v>202</v>
      </c>
      <c r="B43" s="31">
        <v>44252</v>
      </c>
      <c r="C43" s="29" t="s">
        <v>203</v>
      </c>
      <c r="D43" s="26" t="s">
        <v>35</v>
      </c>
      <c r="E43" s="26" t="s">
        <v>15</v>
      </c>
      <c r="F43" s="26"/>
      <c r="G43" s="27" t="s">
        <v>204</v>
      </c>
      <c r="H43" s="36">
        <v>10209790152</v>
      </c>
      <c r="I43" s="37">
        <v>6868.4</v>
      </c>
      <c r="J43" s="25">
        <v>44197</v>
      </c>
      <c r="K43" s="25">
        <v>44561</v>
      </c>
      <c r="L43" s="24">
        <f>625.22+624.2+624.4+624.4+624.4+624.4+624.4+624.4+624.4+624.48</f>
        <v>6244.6999999999989</v>
      </c>
      <c r="M43" s="24" t="s">
        <v>325</v>
      </c>
      <c r="N43" s="27" t="s">
        <v>211</v>
      </c>
      <c r="O43" s="54"/>
    </row>
    <row r="44" spans="1:15" x14ac:dyDescent="0.2">
      <c r="A44" s="29" t="s">
        <v>207</v>
      </c>
      <c r="B44" s="31">
        <v>44259</v>
      </c>
      <c r="C44" s="29" t="s">
        <v>208</v>
      </c>
      <c r="D44" s="26" t="s">
        <v>23</v>
      </c>
      <c r="E44" s="26" t="s">
        <v>15</v>
      </c>
      <c r="F44" s="26"/>
      <c r="G44" s="26" t="s">
        <v>209</v>
      </c>
      <c r="H44" s="15" t="s">
        <v>210</v>
      </c>
      <c r="I44" s="37">
        <v>650</v>
      </c>
      <c r="J44" s="25">
        <v>44252</v>
      </c>
      <c r="K44" s="25">
        <v>44252</v>
      </c>
      <c r="L44" s="24">
        <v>650</v>
      </c>
      <c r="M44" s="24" t="s">
        <v>326</v>
      </c>
      <c r="N44" s="27" t="s">
        <v>212</v>
      </c>
      <c r="O44" s="54"/>
    </row>
    <row r="45" spans="1:15" ht="33.75" x14ac:dyDescent="0.2">
      <c r="A45" s="29" t="s">
        <v>213</v>
      </c>
      <c r="B45" s="31">
        <v>44260</v>
      </c>
      <c r="C45" s="26" t="s">
        <v>216</v>
      </c>
      <c r="D45" s="26" t="s">
        <v>35</v>
      </c>
      <c r="E45" s="47" t="s">
        <v>44</v>
      </c>
      <c r="F45" s="26"/>
      <c r="G45" s="26" t="s">
        <v>214</v>
      </c>
      <c r="H45" s="15" t="s">
        <v>215</v>
      </c>
      <c r="I45" s="37">
        <v>540</v>
      </c>
      <c r="J45" s="25">
        <v>44012</v>
      </c>
      <c r="K45" s="25">
        <v>44012</v>
      </c>
      <c r="L45" s="24">
        <v>540</v>
      </c>
      <c r="M45" s="24" t="s">
        <v>327</v>
      </c>
      <c r="N45" s="27" t="s">
        <v>217</v>
      </c>
      <c r="O45" s="54"/>
    </row>
    <row r="46" spans="1:15" ht="33.75" x14ac:dyDescent="0.2">
      <c r="A46" s="29" t="s">
        <v>220</v>
      </c>
      <c r="B46" s="31">
        <v>44260</v>
      </c>
      <c r="C46" s="26" t="s">
        <v>218</v>
      </c>
      <c r="D46" s="26" t="s">
        <v>35</v>
      </c>
      <c r="E46" s="47" t="s">
        <v>44</v>
      </c>
      <c r="F46" s="26"/>
      <c r="G46" s="26" t="s">
        <v>214</v>
      </c>
      <c r="H46" s="15" t="s">
        <v>215</v>
      </c>
      <c r="I46" s="37">
        <v>635</v>
      </c>
      <c r="J46" s="25">
        <v>44277</v>
      </c>
      <c r="K46" s="25">
        <v>44277</v>
      </c>
      <c r="L46" s="24">
        <v>635</v>
      </c>
      <c r="M46" s="24" t="s">
        <v>318</v>
      </c>
      <c r="N46" s="27" t="s">
        <v>219</v>
      </c>
      <c r="O46" s="54"/>
    </row>
    <row r="47" spans="1:15" x14ac:dyDescent="0.2">
      <c r="A47" s="29" t="s">
        <v>229</v>
      </c>
      <c r="B47" s="31">
        <v>44264</v>
      </c>
      <c r="C47" s="26" t="s">
        <v>227</v>
      </c>
      <c r="D47" s="26" t="s">
        <v>35</v>
      </c>
      <c r="E47" s="26" t="s">
        <v>15</v>
      </c>
      <c r="F47" s="26"/>
      <c r="G47" s="26" t="s">
        <v>230</v>
      </c>
      <c r="H47" s="46" t="s">
        <v>76</v>
      </c>
      <c r="I47" s="37">
        <v>9584</v>
      </c>
      <c r="J47" s="25">
        <v>44197</v>
      </c>
      <c r="K47" s="25">
        <v>44561</v>
      </c>
      <c r="L47" s="24">
        <v>9584</v>
      </c>
      <c r="M47" s="24" t="s">
        <v>671</v>
      </c>
      <c r="N47" s="27" t="s">
        <v>232</v>
      </c>
      <c r="O47" s="54"/>
    </row>
    <row r="48" spans="1:15" x14ac:dyDescent="0.2">
      <c r="A48" s="29" t="s">
        <v>180</v>
      </c>
      <c r="B48" s="31">
        <v>44265</v>
      </c>
      <c r="C48" s="26" t="s">
        <v>265</v>
      </c>
      <c r="D48" s="26" t="s">
        <v>16</v>
      </c>
      <c r="E48" s="26" t="s">
        <v>15</v>
      </c>
      <c r="F48" s="26"/>
      <c r="G48" s="26" t="s">
        <v>266</v>
      </c>
      <c r="H48" s="46" t="s">
        <v>124</v>
      </c>
      <c r="I48" s="37">
        <v>297.60000000000002</v>
      </c>
      <c r="J48" s="25">
        <v>44280</v>
      </c>
      <c r="K48" s="25">
        <v>44280</v>
      </c>
      <c r="L48" s="24">
        <v>297.60000000000002</v>
      </c>
      <c r="M48" s="24" t="s">
        <v>319</v>
      </c>
      <c r="N48" s="27" t="s">
        <v>267</v>
      </c>
      <c r="O48" s="54"/>
    </row>
    <row r="49" spans="1:15" x14ac:dyDescent="0.2">
      <c r="A49" s="29" t="s">
        <v>231</v>
      </c>
      <c r="B49" s="31">
        <v>44265</v>
      </c>
      <c r="C49" s="26" t="s">
        <v>228</v>
      </c>
      <c r="D49" s="26" t="s">
        <v>16</v>
      </c>
      <c r="E49" s="26" t="s">
        <v>15</v>
      </c>
      <c r="F49" s="26"/>
      <c r="G49" s="26" t="s">
        <v>169</v>
      </c>
      <c r="H49" s="15" t="s">
        <v>170</v>
      </c>
      <c r="I49" s="37">
        <v>282.33999999999997</v>
      </c>
      <c r="J49" s="25">
        <v>44265</v>
      </c>
      <c r="K49" s="25">
        <v>44265</v>
      </c>
      <c r="L49" s="24">
        <v>280.33999999999997</v>
      </c>
      <c r="M49" s="24" t="s">
        <v>320</v>
      </c>
      <c r="N49" s="27" t="s">
        <v>234</v>
      </c>
      <c r="O49" s="54"/>
    </row>
    <row r="50" spans="1:15" x14ac:dyDescent="0.2">
      <c r="A50" s="29" t="s">
        <v>221</v>
      </c>
      <c r="B50" s="31">
        <v>44266</v>
      </c>
      <c r="C50" s="26" t="s">
        <v>222</v>
      </c>
      <c r="D50" s="26" t="s">
        <v>16</v>
      </c>
      <c r="E50" s="26" t="s">
        <v>15</v>
      </c>
      <c r="F50" s="26"/>
      <c r="G50" s="26" t="s">
        <v>223</v>
      </c>
      <c r="H50" s="15" t="s">
        <v>224</v>
      </c>
      <c r="I50" s="37">
        <v>390</v>
      </c>
      <c r="J50" s="25">
        <v>44267</v>
      </c>
      <c r="K50" s="25">
        <v>44277</v>
      </c>
      <c r="L50" s="24">
        <v>390</v>
      </c>
      <c r="M50" s="24" t="s">
        <v>328</v>
      </c>
      <c r="N50" s="27" t="s">
        <v>235</v>
      </c>
      <c r="O50" s="54"/>
    </row>
    <row r="51" spans="1:15" x14ac:dyDescent="0.2">
      <c r="A51" s="29" t="s">
        <v>240</v>
      </c>
      <c r="B51" s="31">
        <v>44267</v>
      </c>
      <c r="C51" s="26" t="s">
        <v>241</v>
      </c>
      <c r="D51" s="26" t="s">
        <v>16</v>
      </c>
      <c r="E51" s="26" t="s">
        <v>15</v>
      </c>
      <c r="F51" s="26"/>
      <c r="G51" s="26" t="s">
        <v>242</v>
      </c>
      <c r="H51" s="15" t="s">
        <v>243</v>
      </c>
      <c r="I51" s="37">
        <v>100</v>
      </c>
      <c r="J51" s="25">
        <v>44285</v>
      </c>
      <c r="K51" s="25">
        <v>44285</v>
      </c>
      <c r="L51" s="24">
        <v>100</v>
      </c>
      <c r="M51" s="24" t="s">
        <v>329</v>
      </c>
      <c r="N51" s="27" t="s">
        <v>236</v>
      </c>
      <c r="O51" s="54"/>
    </row>
    <row r="52" spans="1:15" ht="13.5" customHeight="1" x14ac:dyDescent="0.25">
      <c r="A52" s="30" t="s">
        <v>247</v>
      </c>
      <c r="B52" s="31">
        <v>44271</v>
      </c>
      <c r="C52" s="26" t="s">
        <v>248</v>
      </c>
      <c r="D52" s="26" t="s">
        <v>16</v>
      </c>
      <c r="E52" s="26" t="s">
        <v>15</v>
      </c>
      <c r="F52" s="26"/>
      <c r="G52" s="26" t="s">
        <v>249</v>
      </c>
      <c r="H52" s="15" t="s">
        <v>250</v>
      </c>
      <c r="I52" s="37">
        <v>1800</v>
      </c>
      <c r="J52" s="25">
        <v>44264</v>
      </c>
      <c r="K52" s="25">
        <v>44295</v>
      </c>
      <c r="L52" s="24">
        <v>1800</v>
      </c>
      <c r="M52" s="24" t="s">
        <v>330</v>
      </c>
      <c r="N52" s="27" t="s">
        <v>251</v>
      </c>
      <c r="O52" s="54"/>
    </row>
    <row r="53" spans="1:15" x14ac:dyDescent="0.25">
      <c r="A53" s="30" t="s">
        <v>252</v>
      </c>
      <c r="B53" s="31">
        <v>44271</v>
      </c>
      <c r="C53" s="26" t="s">
        <v>253</v>
      </c>
      <c r="D53" s="26" t="s">
        <v>16</v>
      </c>
      <c r="E53" s="26" t="s">
        <v>15</v>
      </c>
      <c r="F53" s="26"/>
      <c r="G53" s="26" t="s">
        <v>254</v>
      </c>
      <c r="H53" s="15" t="s">
        <v>255</v>
      </c>
      <c r="I53" s="37">
        <v>1130</v>
      </c>
      <c r="J53" s="25">
        <v>44264</v>
      </c>
      <c r="K53" s="25">
        <v>44295</v>
      </c>
      <c r="L53" s="24">
        <v>1130</v>
      </c>
      <c r="M53" s="24" t="s">
        <v>331</v>
      </c>
      <c r="N53" s="27" t="s">
        <v>256</v>
      </c>
      <c r="O53" s="54"/>
    </row>
    <row r="54" spans="1:15" ht="12" customHeight="1" x14ac:dyDescent="0.25">
      <c r="A54" s="30" t="s">
        <v>244</v>
      </c>
      <c r="B54" s="31">
        <v>44271</v>
      </c>
      <c r="C54" s="26" t="s">
        <v>288</v>
      </c>
      <c r="D54" s="26" t="s">
        <v>16</v>
      </c>
      <c r="E54" s="26" t="s">
        <v>15</v>
      </c>
      <c r="F54" s="26"/>
      <c r="G54" s="26" t="s">
        <v>245</v>
      </c>
      <c r="H54" s="15" t="s">
        <v>246</v>
      </c>
      <c r="I54" s="37">
        <v>180</v>
      </c>
      <c r="J54" s="25">
        <v>44266</v>
      </c>
      <c r="K54" s="25">
        <v>44286</v>
      </c>
      <c r="L54" s="58">
        <v>180</v>
      </c>
      <c r="M54" s="24" t="s">
        <v>332</v>
      </c>
      <c r="N54" s="27" t="s">
        <v>287</v>
      </c>
      <c r="O54" s="54"/>
    </row>
    <row r="55" spans="1:15" ht="67.5" x14ac:dyDescent="0.2">
      <c r="A55" s="29" t="s">
        <v>257</v>
      </c>
      <c r="B55" s="31">
        <v>44273</v>
      </c>
      <c r="C55" s="29" t="s">
        <v>258</v>
      </c>
      <c r="D55" s="26" t="s">
        <v>35</v>
      </c>
      <c r="E55" s="26" t="s">
        <v>24</v>
      </c>
      <c r="F55" s="26" t="s">
        <v>653</v>
      </c>
      <c r="G55" s="52" t="s">
        <v>654</v>
      </c>
      <c r="H55" s="53">
        <v>1413270669</v>
      </c>
      <c r="I55" s="37">
        <v>28000</v>
      </c>
      <c r="J55" s="25">
        <v>44317</v>
      </c>
      <c r="K55" s="25">
        <v>44561</v>
      </c>
      <c r="L55" s="24">
        <f>4766.45+7014.15+912.6+1926.6+1790.75+1926.6+912.6+98.15+1422.85+2030.91+2897.7</f>
        <v>25699.359999999997</v>
      </c>
      <c r="M55" s="24" t="s">
        <v>670</v>
      </c>
      <c r="N55" s="27" t="s">
        <v>663</v>
      </c>
      <c r="O55" s="54"/>
    </row>
    <row r="56" spans="1:15" x14ac:dyDescent="0.25">
      <c r="A56" s="30" t="s">
        <v>259</v>
      </c>
      <c r="B56" s="31">
        <v>44277</v>
      </c>
      <c r="C56" s="26" t="s">
        <v>260</v>
      </c>
      <c r="D56" s="26" t="s">
        <v>16</v>
      </c>
      <c r="E56" s="26" t="s">
        <v>15</v>
      </c>
      <c r="F56" s="26"/>
      <c r="G56" s="26" t="s">
        <v>129</v>
      </c>
      <c r="H56" s="15" t="s">
        <v>130</v>
      </c>
      <c r="I56" s="37">
        <v>480</v>
      </c>
      <c r="J56" s="25">
        <v>44273</v>
      </c>
      <c r="K56" s="25">
        <v>44280</v>
      </c>
      <c r="L56" s="24">
        <v>480</v>
      </c>
      <c r="M56" s="24" t="s">
        <v>333</v>
      </c>
      <c r="N56" s="27" t="s">
        <v>261</v>
      </c>
      <c r="O56" s="54"/>
    </row>
    <row r="57" spans="1:15" ht="93.75" customHeight="1" x14ac:dyDescent="0.2">
      <c r="A57" s="29" t="s">
        <v>262</v>
      </c>
      <c r="B57" s="31">
        <v>44277</v>
      </c>
      <c r="C57" s="26" t="s">
        <v>263</v>
      </c>
      <c r="D57" s="26" t="s">
        <v>16</v>
      </c>
      <c r="E57" s="26" t="s">
        <v>24</v>
      </c>
      <c r="F57" s="26" t="s">
        <v>264</v>
      </c>
      <c r="G57" s="26" t="s">
        <v>655</v>
      </c>
      <c r="H57" s="36" t="s">
        <v>656</v>
      </c>
      <c r="I57" s="37">
        <v>553.11</v>
      </c>
      <c r="J57" s="25">
        <v>44307</v>
      </c>
      <c r="K57" s="25">
        <v>44323</v>
      </c>
      <c r="L57" s="24">
        <v>545.61</v>
      </c>
      <c r="M57" s="24" t="s">
        <v>662</v>
      </c>
      <c r="N57" s="27" t="s">
        <v>661</v>
      </c>
      <c r="O57" s="54"/>
    </row>
    <row r="58" spans="1:15" ht="26.25" customHeight="1" x14ac:dyDescent="0.25">
      <c r="A58" s="30" t="s">
        <v>268</v>
      </c>
      <c r="B58" s="31">
        <v>44279</v>
      </c>
      <c r="C58" s="26" t="s">
        <v>269</v>
      </c>
      <c r="D58" s="26" t="s">
        <v>35</v>
      </c>
      <c r="E58" s="26" t="s">
        <v>15</v>
      </c>
      <c r="F58" s="26"/>
      <c r="G58" s="26" t="s">
        <v>270</v>
      </c>
      <c r="H58" s="15" t="s">
        <v>271</v>
      </c>
      <c r="I58" s="37">
        <f>150+510</f>
        <v>660</v>
      </c>
      <c r="J58" s="25">
        <v>44277</v>
      </c>
      <c r="K58" s="25">
        <v>44316</v>
      </c>
      <c r="L58" s="24">
        <f>150+510</f>
        <v>660</v>
      </c>
      <c r="M58" s="24" t="s">
        <v>657</v>
      </c>
      <c r="N58" s="27" t="s">
        <v>281</v>
      </c>
      <c r="O58" s="54"/>
    </row>
    <row r="59" spans="1:15" x14ac:dyDescent="0.2">
      <c r="A59" s="29" t="s">
        <v>272</v>
      </c>
      <c r="B59" s="31">
        <v>44281</v>
      </c>
      <c r="C59" s="26" t="s">
        <v>273</v>
      </c>
      <c r="D59" s="26" t="s">
        <v>35</v>
      </c>
      <c r="E59" s="26" t="s">
        <v>15</v>
      </c>
      <c r="F59" s="26"/>
      <c r="G59" s="26" t="s">
        <v>274</v>
      </c>
      <c r="H59" s="15" t="s">
        <v>275</v>
      </c>
      <c r="I59" s="37">
        <v>440</v>
      </c>
      <c r="J59" s="25">
        <v>44280</v>
      </c>
      <c r="K59" s="25">
        <v>44281</v>
      </c>
      <c r="L59" s="24"/>
      <c r="M59" s="24" t="s">
        <v>334</v>
      </c>
      <c r="N59" s="27" t="s">
        <v>282</v>
      </c>
      <c r="O59" s="54"/>
    </row>
    <row r="60" spans="1:15" x14ac:dyDescent="0.2">
      <c r="A60" s="33" t="s">
        <v>276</v>
      </c>
      <c r="B60" s="39">
        <v>44281</v>
      </c>
      <c r="C60" s="44" t="s">
        <v>277</v>
      </c>
      <c r="D60" s="40" t="s">
        <v>16</v>
      </c>
      <c r="E60" s="40" t="s">
        <v>15</v>
      </c>
      <c r="F60" s="40"/>
      <c r="G60" s="40" t="s">
        <v>278</v>
      </c>
      <c r="H60" s="41" t="s">
        <v>279</v>
      </c>
      <c r="I60" s="55">
        <v>126</v>
      </c>
      <c r="J60" s="56">
        <v>44277</v>
      </c>
      <c r="K60" s="56">
        <v>44295</v>
      </c>
      <c r="L60" s="48">
        <v>103.5</v>
      </c>
      <c r="M60" s="24" t="s">
        <v>335</v>
      </c>
      <c r="N60" s="57" t="s">
        <v>280</v>
      </c>
      <c r="O60" s="54"/>
    </row>
    <row r="61" spans="1:15" x14ac:dyDescent="0.2">
      <c r="A61" s="29" t="s">
        <v>283</v>
      </c>
      <c r="B61" s="31">
        <v>44285</v>
      </c>
      <c r="C61" s="26" t="s">
        <v>284</v>
      </c>
      <c r="D61" s="26" t="s">
        <v>35</v>
      </c>
      <c r="E61" s="26" t="s">
        <v>15</v>
      </c>
      <c r="F61" s="26"/>
      <c r="G61" s="26" t="s">
        <v>80</v>
      </c>
      <c r="H61" s="15" t="s">
        <v>81</v>
      </c>
      <c r="I61" s="37">
        <v>460</v>
      </c>
      <c r="J61" s="25">
        <v>44280</v>
      </c>
      <c r="K61" s="25">
        <v>44280</v>
      </c>
      <c r="L61" s="24">
        <v>460</v>
      </c>
      <c r="M61" s="24" t="s">
        <v>336</v>
      </c>
      <c r="N61" s="27" t="s">
        <v>285</v>
      </c>
      <c r="O61" s="54"/>
    </row>
    <row r="62" spans="1:15" ht="22.5" x14ac:dyDescent="0.2">
      <c r="A62" s="29" t="s">
        <v>339</v>
      </c>
      <c r="B62" s="31">
        <v>44292</v>
      </c>
      <c r="C62" s="26" t="s">
        <v>340</v>
      </c>
      <c r="D62" s="26" t="s">
        <v>16</v>
      </c>
      <c r="E62" s="26" t="s">
        <v>15</v>
      </c>
      <c r="F62" s="26"/>
      <c r="G62" s="26" t="s">
        <v>341</v>
      </c>
      <c r="H62" s="15" t="s">
        <v>342</v>
      </c>
      <c r="I62" s="37">
        <v>1000</v>
      </c>
      <c r="J62" s="25">
        <v>44287</v>
      </c>
      <c r="K62" s="25">
        <v>44561</v>
      </c>
      <c r="L62" s="24">
        <f>476.86+61.98+65.49+19.7+336.65</f>
        <v>960.68000000000006</v>
      </c>
      <c r="M62" s="24" t="s">
        <v>343</v>
      </c>
      <c r="N62" s="27" t="s">
        <v>344</v>
      </c>
      <c r="O62" s="54"/>
    </row>
    <row r="63" spans="1:15" x14ac:dyDescent="0.2">
      <c r="A63" s="29" t="s">
        <v>345</v>
      </c>
      <c r="B63" s="31">
        <v>44294</v>
      </c>
      <c r="C63" s="26" t="s">
        <v>346</v>
      </c>
      <c r="D63" s="26" t="s">
        <v>35</v>
      </c>
      <c r="E63" s="26" t="s">
        <v>15</v>
      </c>
      <c r="F63" s="26"/>
      <c r="G63" s="27" t="s">
        <v>347</v>
      </c>
      <c r="H63" s="15" t="s">
        <v>151</v>
      </c>
      <c r="I63" s="37">
        <v>4500</v>
      </c>
      <c r="J63" s="35">
        <v>44301</v>
      </c>
      <c r="K63" s="35">
        <v>44666</v>
      </c>
      <c r="L63" s="24">
        <v>4500</v>
      </c>
      <c r="M63" s="24" t="s">
        <v>348</v>
      </c>
      <c r="N63" s="27" t="s">
        <v>349</v>
      </c>
      <c r="O63" s="54"/>
    </row>
    <row r="64" spans="1:15" ht="22.5" x14ac:dyDescent="0.2">
      <c r="A64" s="29" t="s">
        <v>350</v>
      </c>
      <c r="B64" s="31">
        <v>44292</v>
      </c>
      <c r="C64" s="26" t="s">
        <v>351</v>
      </c>
      <c r="D64" s="26" t="s">
        <v>16</v>
      </c>
      <c r="E64" s="26" t="s">
        <v>24</v>
      </c>
      <c r="F64" s="26" t="s">
        <v>352</v>
      </c>
      <c r="G64" s="26" t="s">
        <v>182</v>
      </c>
      <c r="H64" s="15" t="s">
        <v>124</v>
      </c>
      <c r="I64" s="37">
        <v>1166</v>
      </c>
      <c r="J64" s="25">
        <v>44218</v>
      </c>
      <c r="K64" s="25">
        <v>44218</v>
      </c>
      <c r="L64" s="24">
        <v>1166</v>
      </c>
      <c r="M64" s="24" t="s">
        <v>353</v>
      </c>
      <c r="N64" s="27" t="s">
        <v>354</v>
      </c>
      <c r="O64" s="54"/>
    </row>
    <row r="65" spans="1:15" ht="22.5" x14ac:dyDescent="0.2">
      <c r="A65" s="29" t="s">
        <v>355</v>
      </c>
      <c r="B65" s="31">
        <v>44294</v>
      </c>
      <c r="C65" s="26" t="s">
        <v>356</v>
      </c>
      <c r="D65" s="26" t="s">
        <v>35</v>
      </c>
      <c r="E65" s="26" t="s">
        <v>15</v>
      </c>
      <c r="F65" s="26"/>
      <c r="G65" s="27" t="s">
        <v>357</v>
      </c>
      <c r="H65" s="15" t="s">
        <v>358</v>
      </c>
      <c r="I65" s="37">
        <v>1224</v>
      </c>
      <c r="J65" s="35">
        <v>44229</v>
      </c>
      <c r="K65" s="35">
        <v>44280</v>
      </c>
      <c r="L65" s="24">
        <v>1224</v>
      </c>
      <c r="M65" s="24" t="s">
        <v>359</v>
      </c>
      <c r="N65" s="27" t="s">
        <v>360</v>
      </c>
      <c r="O65" s="54"/>
    </row>
    <row r="66" spans="1:15" x14ac:dyDescent="0.2">
      <c r="A66" s="29" t="s">
        <v>361</v>
      </c>
      <c r="B66" s="31">
        <v>44294</v>
      </c>
      <c r="C66" s="26" t="s">
        <v>362</v>
      </c>
      <c r="D66" s="26" t="s">
        <v>16</v>
      </c>
      <c r="E66" s="26" t="s">
        <v>15</v>
      </c>
      <c r="F66" s="26"/>
      <c r="G66" s="26" t="s">
        <v>363</v>
      </c>
      <c r="H66" s="15" t="s">
        <v>364</v>
      </c>
      <c r="I66" s="37">
        <v>159</v>
      </c>
      <c r="J66" s="25">
        <v>44294</v>
      </c>
      <c r="K66" s="25">
        <v>44296</v>
      </c>
      <c r="L66" s="24">
        <v>159.84</v>
      </c>
      <c r="M66" s="24" t="s">
        <v>365</v>
      </c>
      <c r="N66" s="27" t="s">
        <v>366</v>
      </c>
      <c r="O66" s="54"/>
    </row>
    <row r="67" spans="1:15" ht="22.5" x14ac:dyDescent="0.2">
      <c r="A67" s="29" t="s">
        <v>367</v>
      </c>
      <c r="B67" s="31">
        <v>44294</v>
      </c>
      <c r="C67" s="29" t="s">
        <v>368</v>
      </c>
      <c r="D67" s="26" t="s">
        <v>16</v>
      </c>
      <c r="E67" s="27" t="s">
        <v>24</v>
      </c>
      <c r="F67" s="26" t="s">
        <v>156</v>
      </c>
      <c r="G67" s="27" t="s">
        <v>369</v>
      </c>
      <c r="H67" s="49">
        <v>14197361000</v>
      </c>
      <c r="I67" s="37">
        <v>558</v>
      </c>
      <c r="J67" s="25">
        <v>810</v>
      </c>
      <c r="K67" s="25">
        <v>44301</v>
      </c>
      <c r="L67" s="24">
        <v>558</v>
      </c>
      <c r="M67" s="24" t="s">
        <v>370</v>
      </c>
      <c r="N67" s="27" t="s">
        <v>371</v>
      </c>
      <c r="O67" s="54"/>
    </row>
    <row r="68" spans="1:15" ht="33.75" x14ac:dyDescent="0.2">
      <c r="A68" s="29" t="s">
        <v>372</v>
      </c>
      <c r="B68" s="31">
        <v>44294</v>
      </c>
      <c r="C68" s="26" t="s">
        <v>373</v>
      </c>
      <c r="D68" s="26" t="s">
        <v>35</v>
      </c>
      <c r="E68" s="26" t="s">
        <v>15</v>
      </c>
      <c r="F68" s="26"/>
      <c r="G68" s="27" t="s">
        <v>374</v>
      </c>
      <c r="H68" s="15" t="s">
        <v>375</v>
      </c>
      <c r="I68" s="37">
        <v>2970</v>
      </c>
      <c r="J68" s="35">
        <v>44197</v>
      </c>
      <c r="K68" s="35">
        <v>44561</v>
      </c>
      <c r="L68" s="24">
        <v>2970</v>
      </c>
      <c r="M68" s="24" t="s">
        <v>376</v>
      </c>
      <c r="N68" s="27" t="s">
        <v>377</v>
      </c>
      <c r="O68" s="54"/>
    </row>
    <row r="69" spans="1:15" ht="22.5" x14ac:dyDescent="0.25">
      <c r="A69" s="30" t="s">
        <v>378</v>
      </c>
      <c r="B69" s="31">
        <v>44299</v>
      </c>
      <c r="C69" s="26" t="s">
        <v>379</v>
      </c>
      <c r="D69" s="26" t="s">
        <v>16</v>
      </c>
      <c r="E69" s="26" t="s">
        <v>24</v>
      </c>
      <c r="F69" s="26" t="s">
        <v>380</v>
      </c>
      <c r="G69" s="26" t="s">
        <v>381</v>
      </c>
      <c r="H69" s="15" t="s">
        <v>382</v>
      </c>
      <c r="I69" s="37">
        <v>1100</v>
      </c>
      <c r="J69" s="25">
        <v>44307</v>
      </c>
      <c r="K69" s="25">
        <v>44308</v>
      </c>
      <c r="L69" s="24">
        <v>1100</v>
      </c>
      <c r="M69" s="24" t="s">
        <v>383</v>
      </c>
      <c r="N69" s="27" t="s">
        <v>384</v>
      </c>
      <c r="O69" s="54"/>
    </row>
    <row r="70" spans="1:15" ht="22.5" x14ac:dyDescent="0.25">
      <c r="A70" s="30" t="s">
        <v>385</v>
      </c>
      <c r="B70" s="31">
        <v>44299</v>
      </c>
      <c r="C70" s="26" t="s">
        <v>386</v>
      </c>
      <c r="D70" s="26" t="s">
        <v>16</v>
      </c>
      <c r="E70" s="26" t="s">
        <v>24</v>
      </c>
      <c r="F70" s="26" t="s">
        <v>242</v>
      </c>
      <c r="G70" s="26" t="s">
        <v>387</v>
      </c>
      <c r="H70" s="15" t="s">
        <v>388</v>
      </c>
      <c r="I70" s="37">
        <v>1983</v>
      </c>
      <c r="J70" s="25">
        <v>44298</v>
      </c>
      <c r="K70" s="25">
        <v>44298</v>
      </c>
      <c r="L70" s="24">
        <v>1983.1</v>
      </c>
      <c r="M70" s="24" t="s">
        <v>389</v>
      </c>
      <c r="N70" s="27" t="s">
        <v>390</v>
      </c>
      <c r="O70" s="54"/>
    </row>
    <row r="71" spans="1:15" x14ac:dyDescent="0.25">
      <c r="A71" s="30" t="s">
        <v>391</v>
      </c>
      <c r="B71" s="31">
        <v>44299</v>
      </c>
      <c r="C71" s="26" t="s">
        <v>392</v>
      </c>
      <c r="D71" s="26" t="s">
        <v>16</v>
      </c>
      <c r="E71" s="26" t="s">
        <v>15</v>
      </c>
      <c r="F71" s="26"/>
      <c r="G71" s="26" t="s">
        <v>393</v>
      </c>
      <c r="H71" s="15" t="s">
        <v>394</v>
      </c>
      <c r="I71" s="37">
        <v>1690</v>
      </c>
      <c r="J71" s="25">
        <v>44298</v>
      </c>
      <c r="K71" s="25">
        <v>44302</v>
      </c>
      <c r="L71" s="24">
        <v>1690</v>
      </c>
      <c r="M71" s="24" t="s">
        <v>395</v>
      </c>
      <c r="N71" s="27" t="s">
        <v>396</v>
      </c>
      <c r="O71" s="54"/>
    </row>
    <row r="72" spans="1:15" x14ac:dyDescent="0.25">
      <c r="A72" s="30" t="s">
        <v>397</v>
      </c>
      <c r="B72" s="31">
        <v>44299</v>
      </c>
      <c r="C72" s="26" t="s">
        <v>398</v>
      </c>
      <c r="D72" s="26" t="s">
        <v>35</v>
      </c>
      <c r="E72" s="26" t="s">
        <v>15</v>
      </c>
      <c r="F72" s="26"/>
      <c r="G72" s="26" t="s">
        <v>399</v>
      </c>
      <c r="H72" s="15" t="s">
        <v>400</v>
      </c>
      <c r="I72" s="37">
        <v>225</v>
      </c>
      <c r="J72" s="25">
        <v>44300</v>
      </c>
      <c r="K72" s="25">
        <v>44302</v>
      </c>
      <c r="L72" s="24">
        <v>225</v>
      </c>
      <c r="M72" s="24" t="s">
        <v>401</v>
      </c>
      <c r="N72" s="27" t="s">
        <v>402</v>
      </c>
      <c r="O72" s="54"/>
    </row>
    <row r="73" spans="1:15" ht="11.25" customHeight="1" x14ac:dyDescent="0.25">
      <c r="A73" s="30" t="s">
        <v>403</v>
      </c>
      <c r="B73" s="31">
        <v>44301</v>
      </c>
      <c r="C73" s="26" t="s">
        <v>404</v>
      </c>
      <c r="D73" s="26" t="s">
        <v>35</v>
      </c>
      <c r="E73" s="26" t="s">
        <v>15</v>
      </c>
      <c r="F73" s="26"/>
      <c r="G73" s="26" t="s">
        <v>204</v>
      </c>
      <c r="H73" s="32">
        <v>10209790152</v>
      </c>
      <c r="I73" s="37">
        <v>3495</v>
      </c>
      <c r="J73" s="25">
        <v>44301</v>
      </c>
      <c r="K73" s="25">
        <v>44561</v>
      </c>
      <c r="L73" s="24"/>
      <c r="M73" s="24" t="s">
        <v>405</v>
      </c>
      <c r="N73" s="27" t="s">
        <v>406</v>
      </c>
      <c r="O73" s="54"/>
    </row>
    <row r="74" spans="1:15" ht="28.5" customHeight="1" x14ac:dyDescent="0.25">
      <c r="A74" s="30" t="s">
        <v>407</v>
      </c>
      <c r="B74" s="31">
        <v>44295</v>
      </c>
      <c r="C74" s="26" t="s">
        <v>408</v>
      </c>
      <c r="D74" s="26" t="s">
        <v>35</v>
      </c>
      <c r="E74" s="26" t="s">
        <v>15</v>
      </c>
      <c r="F74" s="26"/>
      <c r="G74" s="26" t="s">
        <v>204</v>
      </c>
      <c r="H74" s="15">
        <v>10209790152</v>
      </c>
      <c r="I74" s="37">
        <v>225</v>
      </c>
      <c r="J74" s="25">
        <v>44305</v>
      </c>
      <c r="K74" s="25">
        <v>44305</v>
      </c>
      <c r="L74" s="24"/>
      <c r="M74" s="24" t="s">
        <v>409</v>
      </c>
      <c r="N74" s="27" t="s">
        <v>410</v>
      </c>
      <c r="O74" s="54"/>
    </row>
    <row r="75" spans="1:15" ht="22.5" x14ac:dyDescent="0.25">
      <c r="A75" s="30" t="s">
        <v>411</v>
      </c>
      <c r="B75" s="31">
        <v>44302</v>
      </c>
      <c r="C75" s="26" t="s">
        <v>412</v>
      </c>
      <c r="D75" s="26" t="s">
        <v>35</v>
      </c>
      <c r="E75" s="26" t="s">
        <v>24</v>
      </c>
      <c r="F75" s="26" t="s">
        <v>413</v>
      </c>
      <c r="G75" s="26" t="s">
        <v>414</v>
      </c>
      <c r="H75" s="15" t="s">
        <v>415</v>
      </c>
      <c r="I75" s="37">
        <v>200</v>
      </c>
      <c r="J75" s="25">
        <v>44308</v>
      </c>
      <c r="K75" s="25" t="s">
        <v>416</v>
      </c>
      <c r="L75" s="24"/>
      <c r="M75" s="24" t="s">
        <v>417</v>
      </c>
      <c r="N75" s="27" t="s">
        <v>418</v>
      </c>
      <c r="O75" s="54"/>
    </row>
    <row r="76" spans="1:15" ht="22.5" x14ac:dyDescent="0.25">
      <c r="A76" s="30" t="s">
        <v>419</v>
      </c>
      <c r="B76" s="31">
        <v>44306</v>
      </c>
      <c r="C76" s="26" t="s">
        <v>420</v>
      </c>
      <c r="D76" s="26" t="s">
        <v>35</v>
      </c>
      <c r="E76" s="26" t="s">
        <v>15</v>
      </c>
      <c r="F76" s="26"/>
      <c r="G76" s="26" t="s">
        <v>357</v>
      </c>
      <c r="H76" s="15" t="s">
        <v>358</v>
      </c>
      <c r="I76" s="37">
        <v>380</v>
      </c>
      <c r="J76" s="25">
        <v>44302</v>
      </c>
      <c r="K76" s="25">
        <v>44804</v>
      </c>
      <c r="L76" s="63">
        <v>310</v>
      </c>
      <c r="M76" s="24" t="s">
        <v>421</v>
      </c>
      <c r="N76" s="27" t="s">
        <v>422</v>
      </c>
      <c r="O76" s="54"/>
    </row>
    <row r="77" spans="1:15" x14ac:dyDescent="0.25">
      <c r="A77" s="30" t="s">
        <v>423</v>
      </c>
      <c r="B77" s="31">
        <v>44306</v>
      </c>
      <c r="C77" s="26" t="s">
        <v>424</v>
      </c>
      <c r="D77" s="26" t="s">
        <v>16</v>
      </c>
      <c r="E77" s="26" t="s">
        <v>15</v>
      </c>
      <c r="F77" s="26"/>
      <c r="G77" s="26" t="s">
        <v>425</v>
      </c>
      <c r="H77" s="15" t="s">
        <v>426</v>
      </c>
      <c r="I77" s="37">
        <v>251</v>
      </c>
      <c r="J77" s="25">
        <v>44259</v>
      </c>
      <c r="K77" s="25">
        <v>44316</v>
      </c>
      <c r="L77" s="24">
        <f>125.1+18.65+107.6</f>
        <v>251.35</v>
      </c>
      <c r="M77" s="24" t="s">
        <v>427</v>
      </c>
      <c r="N77" s="27" t="s">
        <v>428</v>
      </c>
      <c r="O77" s="54"/>
    </row>
    <row r="78" spans="1:15" ht="22.5" x14ac:dyDescent="0.25">
      <c r="A78" s="30" t="s">
        <v>429</v>
      </c>
      <c r="B78" s="31">
        <v>44306</v>
      </c>
      <c r="C78" s="26" t="s">
        <v>430</v>
      </c>
      <c r="D78" s="26" t="s">
        <v>35</v>
      </c>
      <c r="E78" s="26" t="s">
        <v>24</v>
      </c>
      <c r="F78" s="26" t="s">
        <v>431</v>
      </c>
      <c r="G78" s="26" t="s">
        <v>432</v>
      </c>
      <c r="H78" s="15" t="s">
        <v>433</v>
      </c>
      <c r="I78" s="37">
        <v>22500</v>
      </c>
      <c r="J78" s="25">
        <v>44312</v>
      </c>
      <c r="K78" s="25">
        <v>44326</v>
      </c>
      <c r="L78" s="24">
        <v>4650</v>
      </c>
      <c r="M78" s="24" t="s">
        <v>434</v>
      </c>
      <c r="N78" s="27" t="s">
        <v>435</v>
      </c>
      <c r="O78" s="54"/>
    </row>
    <row r="79" spans="1:15" ht="22.5" x14ac:dyDescent="0.25">
      <c r="A79" s="30" t="s">
        <v>436</v>
      </c>
      <c r="B79" s="31">
        <v>44307</v>
      </c>
      <c r="C79" s="26" t="s">
        <v>437</v>
      </c>
      <c r="D79" s="26" t="s">
        <v>35</v>
      </c>
      <c r="E79" s="26" t="s">
        <v>15</v>
      </c>
      <c r="F79" s="26"/>
      <c r="G79" s="26" t="s">
        <v>438</v>
      </c>
      <c r="H79" s="15" t="s">
        <v>439</v>
      </c>
      <c r="I79" s="37">
        <v>4500</v>
      </c>
      <c r="J79" s="25">
        <v>44197</v>
      </c>
      <c r="K79" s="25">
        <v>44561</v>
      </c>
      <c r="L79" s="24">
        <v>4500</v>
      </c>
      <c r="M79" s="24" t="s">
        <v>440</v>
      </c>
      <c r="N79" s="27" t="s">
        <v>441</v>
      </c>
      <c r="O79" s="54"/>
    </row>
    <row r="80" spans="1:15" x14ac:dyDescent="0.25">
      <c r="A80" s="30" t="s">
        <v>442</v>
      </c>
      <c r="B80" s="31">
        <v>44309</v>
      </c>
      <c r="C80" s="26" t="s">
        <v>443</v>
      </c>
      <c r="D80" s="26" t="s">
        <v>16</v>
      </c>
      <c r="E80" s="26" t="s">
        <v>15</v>
      </c>
      <c r="F80" s="26"/>
      <c r="G80" s="26" t="s">
        <v>425</v>
      </c>
      <c r="H80" s="15" t="s">
        <v>426</v>
      </c>
      <c r="I80" s="37">
        <v>160.5</v>
      </c>
      <c r="J80" s="25">
        <v>44307</v>
      </c>
      <c r="K80" s="25">
        <v>44347</v>
      </c>
      <c r="L80" s="24">
        <v>160.5</v>
      </c>
      <c r="M80" s="24" t="s">
        <v>444</v>
      </c>
      <c r="N80" s="27" t="s">
        <v>445</v>
      </c>
      <c r="O80" s="54"/>
    </row>
    <row r="81" spans="1:15" x14ac:dyDescent="0.25">
      <c r="A81" s="30" t="s">
        <v>446</v>
      </c>
      <c r="B81" s="31">
        <v>44309</v>
      </c>
      <c r="C81" s="26" t="s">
        <v>447</v>
      </c>
      <c r="D81" s="26" t="s">
        <v>35</v>
      </c>
      <c r="E81" s="26" t="s">
        <v>15</v>
      </c>
      <c r="F81" s="26"/>
      <c r="G81" s="26" t="s">
        <v>399</v>
      </c>
      <c r="H81" s="15" t="s">
        <v>400</v>
      </c>
      <c r="I81" s="37">
        <v>205.63</v>
      </c>
      <c r="J81" s="25">
        <v>44312</v>
      </c>
      <c r="K81" s="25">
        <v>44314</v>
      </c>
      <c r="L81" s="24">
        <v>205</v>
      </c>
      <c r="M81" s="24" t="s">
        <v>448</v>
      </c>
      <c r="N81" s="27" t="s">
        <v>449</v>
      </c>
      <c r="O81" s="54"/>
    </row>
    <row r="82" spans="1:15" ht="33.75" x14ac:dyDescent="0.25">
      <c r="A82" s="30" t="s">
        <v>450</v>
      </c>
      <c r="B82" s="31">
        <v>44314</v>
      </c>
      <c r="C82" s="26" t="s">
        <v>451</v>
      </c>
      <c r="D82" s="26" t="s">
        <v>23</v>
      </c>
      <c r="E82" s="26" t="s">
        <v>24</v>
      </c>
      <c r="F82" s="26" t="s">
        <v>452</v>
      </c>
      <c r="G82" s="26" t="s">
        <v>209</v>
      </c>
      <c r="H82" s="15" t="s">
        <v>210</v>
      </c>
      <c r="I82" s="37">
        <v>980</v>
      </c>
      <c r="J82" s="25">
        <v>44321</v>
      </c>
      <c r="K82" s="25">
        <v>44327</v>
      </c>
      <c r="L82" s="24">
        <v>1056</v>
      </c>
      <c r="M82" s="24" t="s">
        <v>669</v>
      </c>
      <c r="N82" s="27" t="s">
        <v>453</v>
      </c>
      <c r="O82" s="54"/>
    </row>
    <row r="83" spans="1:15" ht="22.5" x14ac:dyDescent="0.25">
      <c r="A83" s="67" t="s">
        <v>454</v>
      </c>
      <c r="B83" s="35">
        <v>44314</v>
      </c>
      <c r="C83" s="27" t="s">
        <v>455</v>
      </c>
      <c r="D83" s="27" t="s">
        <v>16</v>
      </c>
      <c r="E83" s="27" t="s">
        <v>15</v>
      </c>
      <c r="F83" s="27"/>
      <c r="G83" s="27" t="s">
        <v>471</v>
      </c>
      <c r="H83" s="36" t="s">
        <v>141</v>
      </c>
      <c r="I83" s="37">
        <v>42</v>
      </c>
      <c r="J83" s="25">
        <v>44316</v>
      </c>
      <c r="K83" s="25">
        <v>44347</v>
      </c>
      <c r="L83" s="24">
        <v>42</v>
      </c>
      <c r="M83" s="24" t="s">
        <v>918</v>
      </c>
      <c r="N83" s="27" t="s">
        <v>917</v>
      </c>
      <c r="O83" s="54"/>
    </row>
    <row r="84" spans="1:15" x14ac:dyDescent="0.25">
      <c r="A84" s="30" t="s">
        <v>456</v>
      </c>
      <c r="B84" s="31">
        <v>44323</v>
      </c>
      <c r="C84" s="26" t="s">
        <v>457</v>
      </c>
      <c r="D84" s="26" t="s">
        <v>16</v>
      </c>
      <c r="E84" s="26" t="s">
        <v>15</v>
      </c>
      <c r="F84" s="26"/>
      <c r="G84" s="26" t="s">
        <v>458</v>
      </c>
      <c r="H84" s="15" t="s">
        <v>459</v>
      </c>
      <c r="I84" s="37">
        <v>950</v>
      </c>
      <c r="J84" s="25">
        <v>44197</v>
      </c>
      <c r="K84" s="25">
        <v>44500</v>
      </c>
      <c r="L84" s="24">
        <f>760+95+95</f>
        <v>950</v>
      </c>
      <c r="M84" s="24" t="s">
        <v>460</v>
      </c>
      <c r="N84" s="27" t="s">
        <v>461</v>
      </c>
      <c r="O84" s="54"/>
    </row>
    <row r="85" spans="1:15" ht="22.5" x14ac:dyDescent="0.25">
      <c r="A85" s="30" t="s">
        <v>462</v>
      </c>
      <c r="B85" s="31">
        <v>44323</v>
      </c>
      <c r="C85" s="26" t="s">
        <v>463</v>
      </c>
      <c r="D85" s="26" t="s">
        <v>16</v>
      </c>
      <c r="E85" s="26" t="s">
        <v>15</v>
      </c>
      <c r="F85" s="26"/>
      <c r="G85" s="26" t="s">
        <v>341</v>
      </c>
      <c r="H85" s="15" t="s">
        <v>342</v>
      </c>
      <c r="I85" s="37">
        <v>1701</v>
      </c>
      <c r="J85" s="25">
        <v>44323</v>
      </c>
      <c r="K85" s="25">
        <v>44336</v>
      </c>
      <c r="L85" s="24">
        <v>1701</v>
      </c>
      <c r="M85" s="24" t="s">
        <v>464</v>
      </c>
      <c r="N85" s="27" t="s">
        <v>465</v>
      </c>
      <c r="O85" s="54"/>
    </row>
    <row r="86" spans="1:15" ht="24" customHeight="1" x14ac:dyDescent="0.25">
      <c r="A86" s="30" t="s">
        <v>466</v>
      </c>
      <c r="B86" s="31">
        <v>44323</v>
      </c>
      <c r="C86" s="26" t="s">
        <v>467</v>
      </c>
      <c r="D86" s="26" t="s">
        <v>23</v>
      </c>
      <c r="E86" s="26" t="s">
        <v>15</v>
      </c>
      <c r="F86" s="26"/>
      <c r="G86" s="26" t="s">
        <v>468</v>
      </c>
      <c r="H86" s="15" t="s">
        <v>191</v>
      </c>
      <c r="I86" s="37">
        <v>2100</v>
      </c>
      <c r="J86" s="25">
        <v>44293</v>
      </c>
      <c r="K86" s="25">
        <v>44306</v>
      </c>
      <c r="L86" s="24">
        <v>2300</v>
      </c>
      <c r="M86" s="24" t="s">
        <v>469</v>
      </c>
      <c r="N86" s="27" t="s">
        <v>470</v>
      </c>
      <c r="O86" s="54"/>
    </row>
    <row r="87" spans="1:15" ht="22.5" x14ac:dyDescent="0.25">
      <c r="A87" s="30" t="s">
        <v>454</v>
      </c>
      <c r="B87" s="31">
        <v>44314</v>
      </c>
      <c r="C87" s="26" t="s">
        <v>455</v>
      </c>
      <c r="D87" s="26" t="s">
        <v>16</v>
      </c>
      <c r="E87" s="26" t="s">
        <v>15</v>
      </c>
      <c r="F87" s="26"/>
      <c r="G87" s="26" t="s">
        <v>471</v>
      </c>
      <c r="H87" s="15" t="s">
        <v>141</v>
      </c>
      <c r="I87" s="8">
        <v>42</v>
      </c>
      <c r="J87" s="9">
        <v>44316</v>
      </c>
      <c r="K87" s="9">
        <v>44347</v>
      </c>
      <c r="L87" s="63">
        <v>42</v>
      </c>
      <c r="M87" s="63" t="s">
        <v>927</v>
      </c>
      <c r="N87" s="26" t="s">
        <v>1288</v>
      </c>
    </row>
    <row r="88" spans="1:15" x14ac:dyDescent="0.25">
      <c r="A88" s="30" t="s">
        <v>472</v>
      </c>
      <c r="B88" s="31">
        <v>44323</v>
      </c>
      <c r="C88" s="26" t="s">
        <v>473</v>
      </c>
      <c r="D88" s="26" t="s">
        <v>35</v>
      </c>
      <c r="E88" s="26" t="s">
        <v>15</v>
      </c>
      <c r="F88" s="26"/>
      <c r="G88" s="26" t="s">
        <v>474</v>
      </c>
      <c r="H88" s="15" t="s">
        <v>475</v>
      </c>
      <c r="I88" s="37">
        <v>81.8</v>
      </c>
      <c r="J88" s="25">
        <v>44321</v>
      </c>
      <c r="K88" s="25">
        <v>44321</v>
      </c>
      <c r="L88" s="24">
        <v>81.8</v>
      </c>
      <c r="M88" s="24" t="s">
        <v>476</v>
      </c>
      <c r="N88" s="27" t="s">
        <v>477</v>
      </c>
      <c r="O88" s="54"/>
    </row>
    <row r="89" spans="1:15" ht="22.5" x14ac:dyDescent="0.25">
      <c r="A89" s="30" t="s">
        <v>478</v>
      </c>
      <c r="B89" s="31">
        <v>44323</v>
      </c>
      <c r="C89" s="26" t="s">
        <v>479</v>
      </c>
      <c r="D89" s="26" t="s">
        <v>16</v>
      </c>
      <c r="E89" s="26" t="s">
        <v>24</v>
      </c>
      <c r="F89" s="26" t="s">
        <v>480</v>
      </c>
      <c r="G89" s="26" t="s">
        <v>481</v>
      </c>
      <c r="H89" s="15" t="s">
        <v>482</v>
      </c>
      <c r="I89" s="37">
        <v>91.46</v>
      </c>
      <c r="J89" s="25">
        <v>44321</v>
      </c>
      <c r="K89" s="25">
        <v>44347</v>
      </c>
      <c r="L89" s="24">
        <v>91.46</v>
      </c>
      <c r="M89" s="24" t="s">
        <v>483</v>
      </c>
      <c r="N89" s="27" t="s">
        <v>484</v>
      </c>
      <c r="O89" s="54"/>
    </row>
    <row r="90" spans="1:15" ht="22.5" x14ac:dyDescent="0.25">
      <c r="A90" s="30" t="s">
        <v>485</v>
      </c>
      <c r="B90" s="31">
        <v>44326</v>
      </c>
      <c r="C90" s="26" t="s">
        <v>486</v>
      </c>
      <c r="D90" s="26" t="s">
        <v>35</v>
      </c>
      <c r="E90" s="26" t="s">
        <v>15</v>
      </c>
      <c r="F90" s="26"/>
      <c r="G90" s="26" t="s">
        <v>487</v>
      </c>
      <c r="H90" s="15">
        <v>14840591003</v>
      </c>
      <c r="I90" s="37">
        <v>1826.01</v>
      </c>
      <c r="J90" s="25">
        <v>44317</v>
      </c>
      <c r="K90" s="25">
        <v>44500</v>
      </c>
      <c r="L90" s="24"/>
      <c r="M90" s="24" t="s">
        <v>488</v>
      </c>
      <c r="N90" s="27" t="s">
        <v>489</v>
      </c>
      <c r="O90" s="54"/>
    </row>
    <row r="91" spans="1:15" x14ac:dyDescent="0.25">
      <c r="A91" s="30" t="s">
        <v>490</v>
      </c>
      <c r="B91" s="31">
        <v>44327</v>
      </c>
      <c r="C91" s="26" t="s">
        <v>491</v>
      </c>
      <c r="D91" s="26" t="s">
        <v>16</v>
      </c>
      <c r="E91" s="26" t="s">
        <v>15</v>
      </c>
      <c r="F91" s="26"/>
      <c r="G91" s="26" t="s">
        <v>492</v>
      </c>
      <c r="H91" s="15" t="s">
        <v>493</v>
      </c>
      <c r="I91" s="37">
        <v>1000</v>
      </c>
      <c r="J91" s="25">
        <v>44357</v>
      </c>
      <c r="K91" s="25">
        <v>44561</v>
      </c>
      <c r="L91" s="24">
        <f>4.67+149+10.5+305.25+128.03+13.03+115.74</f>
        <v>726.21999999999991</v>
      </c>
      <c r="M91" s="24" t="s">
        <v>494</v>
      </c>
      <c r="N91" s="27" t="s">
        <v>495</v>
      </c>
      <c r="O91" s="54"/>
    </row>
    <row r="92" spans="1:15" x14ac:dyDescent="0.25">
      <c r="A92" s="30" t="s">
        <v>496</v>
      </c>
      <c r="B92" s="31">
        <v>44329</v>
      </c>
      <c r="C92" s="26" t="s">
        <v>497</v>
      </c>
      <c r="D92" s="26" t="s">
        <v>16</v>
      </c>
      <c r="E92" s="26" t="s">
        <v>15</v>
      </c>
      <c r="F92" s="26"/>
      <c r="G92" s="26" t="s">
        <v>278</v>
      </c>
      <c r="H92" s="15" t="s">
        <v>279</v>
      </c>
      <c r="I92" s="37">
        <v>71.709999999999994</v>
      </c>
      <c r="J92" s="25">
        <v>44326</v>
      </c>
      <c r="K92" s="25">
        <v>44357</v>
      </c>
      <c r="L92" s="24">
        <v>71.709999999999994</v>
      </c>
      <c r="M92" s="24" t="s">
        <v>498</v>
      </c>
      <c r="N92" s="27" t="s">
        <v>499</v>
      </c>
      <c r="O92" s="54"/>
    </row>
    <row r="93" spans="1:15" x14ac:dyDescent="0.25">
      <c r="A93" s="30" t="s">
        <v>500</v>
      </c>
      <c r="B93" s="31">
        <v>44329</v>
      </c>
      <c r="C93" s="26" t="s">
        <v>501</v>
      </c>
      <c r="D93" s="26" t="s">
        <v>16</v>
      </c>
      <c r="E93" s="26" t="s">
        <v>15</v>
      </c>
      <c r="F93" s="26"/>
      <c r="G93" s="26" t="s">
        <v>502</v>
      </c>
      <c r="H93" s="15" t="s">
        <v>503</v>
      </c>
      <c r="I93" s="37">
        <v>1000</v>
      </c>
      <c r="J93" s="25">
        <v>44329</v>
      </c>
      <c r="K93" s="25">
        <v>44561</v>
      </c>
      <c r="L93" s="24">
        <f>34.8+403.48+94.27+60.76+40.4+107.29</f>
        <v>741</v>
      </c>
      <c r="M93" s="24" t="s">
        <v>504</v>
      </c>
      <c r="N93" s="27" t="s">
        <v>505</v>
      </c>
      <c r="O93" s="54"/>
    </row>
    <row r="94" spans="1:15" ht="22.5" x14ac:dyDescent="0.25">
      <c r="A94" s="30" t="s">
        <v>506</v>
      </c>
      <c r="B94" s="31">
        <v>44329</v>
      </c>
      <c r="C94" s="26" t="s">
        <v>507</v>
      </c>
      <c r="D94" s="26" t="s">
        <v>16</v>
      </c>
      <c r="E94" s="26" t="s">
        <v>24</v>
      </c>
      <c r="F94" s="26" t="s">
        <v>508</v>
      </c>
      <c r="G94" s="26" t="s">
        <v>492</v>
      </c>
      <c r="H94" s="15" t="s">
        <v>493</v>
      </c>
      <c r="I94" s="37">
        <v>295.82</v>
      </c>
      <c r="J94" s="25">
        <v>44333</v>
      </c>
      <c r="K94" s="25">
        <v>44337</v>
      </c>
      <c r="L94" s="24">
        <v>295.82</v>
      </c>
      <c r="M94" s="24" t="s">
        <v>509</v>
      </c>
      <c r="N94" s="27" t="s">
        <v>510</v>
      </c>
      <c r="O94" s="54"/>
    </row>
    <row r="95" spans="1:15" x14ac:dyDescent="0.25">
      <c r="A95" s="30" t="s">
        <v>511</v>
      </c>
      <c r="B95" s="31">
        <v>44329</v>
      </c>
      <c r="C95" s="26" t="s">
        <v>512</v>
      </c>
      <c r="D95" s="26" t="s">
        <v>35</v>
      </c>
      <c r="E95" s="26" t="s">
        <v>15</v>
      </c>
      <c r="F95" s="26"/>
      <c r="G95" s="26" t="s">
        <v>399</v>
      </c>
      <c r="H95" s="15" t="s">
        <v>400</v>
      </c>
      <c r="I95" s="37">
        <v>294.27999999999997</v>
      </c>
      <c r="J95" s="25">
        <v>44333</v>
      </c>
      <c r="K95" s="25">
        <v>44337</v>
      </c>
      <c r="L95" s="24">
        <v>294.27999999999997</v>
      </c>
      <c r="M95" s="24" t="s">
        <v>513</v>
      </c>
      <c r="N95" s="27" t="s">
        <v>514</v>
      </c>
      <c r="O95" s="54"/>
    </row>
    <row r="96" spans="1:15" x14ac:dyDescent="0.25">
      <c r="A96" s="30" t="s">
        <v>515</v>
      </c>
      <c r="B96" s="31">
        <v>44333</v>
      </c>
      <c r="C96" s="26" t="s">
        <v>516</v>
      </c>
      <c r="D96" s="26" t="s">
        <v>35</v>
      </c>
      <c r="E96" s="26" t="s">
        <v>15</v>
      </c>
      <c r="F96" s="26"/>
      <c r="G96" s="26" t="s">
        <v>134</v>
      </c>
      <c r="H96" s="15" t="s">
        <v>136</v>
      </c>
      <c r="I96" s="37">
        <v>440</v>
      </c>
      <c r="J96" s="25">
        <v>44348</v>
      </c>
      <c r="K96" s="25">
        <v>44469</v>
      </c>
      <c r="L96" s="37">
        <f>110+110+110</f>
        <v>330</v>
      </c>
      <c r="M96" s="24" t="s">
        <v>517</v>
      </c>
      <c r="N96" s="27" t="s">
        <v>518</v>
      </c>
      <c r="O96" s="54"/>
    </row>
    <row r="97" spans="1:15" x14ac:dyDescent="0.25">
      <c r="A97" s="30" t="s">
        <v>519</v>
      </c>
      <c r="B97" s="31">
        <v>44333</v>
      </c>
      <c r="C97" s="26" t="s">
        <v>468</v>
      </c>
      <c r="D97" s="26" t="s">
        <v>23</v>
      </c>
      <c r="E97" s="26" t="s">
        <v>15</v>
      </c>
      <c r="F97" s="26"/>
      <c r="G97" s="26" t="s">
        <v>468</v>
      </c>
      <c r="H97" s="15" t="s">
        <v>191</v>
      </c>
      <c r="I97" s="37">
        <v>400</v>
      </c>
      <c r="J97" s="25">
        <v>44335</v>
      </c>
      <c r="K97" s="25">
        <v>44340</v>
      </c>
      <c r="L97" s="24">
        <v>400</v>
      </c>
      <c r="M97" s="24" t="s">
        <v>520</v>
      </c>
      <c r="N97" s="27" t="s">
        <v>521</v>
      </c>
      <c r="O97" s="54"/>
    </row>
    <row r="98" spans="1:15" ht="33.75" x14ac:dyDescent="0.25">
      <c r="A98" s="30" t="s">
        <v>522</v>
      </c>
      <c r="B98" s="31">
        <v>44335</v>
      </c>
      <c r="C98" s="26" t="s">
        <v>523</v>
      </c>
      <c r="D98" s="26" t="s">
        <v>23</v>
      </c>
      <c r="E98" s="26" t="s">
        <v>15</v>
      </c>
      <c r="F98" s="26"/>
      <c r="G98" s="26" t="s">
        <v>524</v>
      </c>
      <c r="H98" s="15" t="s">
        <v>525</v>
      </c>
      <c r="I98" s="37">
        <f>818+225</f>
        <v>1043</v>
      </c>
      <c r="J98" s="25" t="s">
        <v>526</v>
      </c>
      <c r="K98" s="25" t="s">
        <v>527</v>
      </c>
      <c r="L98" s="24">
        <f>225+818</f>
        <v>1043</v>
      </c>
      <c r="M98" s="24" t="s">
        <v>668</v>
      </c>
      <c r="N98" s="27" t="s">
        <v>528</v>
      </c>
      <c r="O98" s="54"/>
    </row>
    <row r="99" spans="1:15" ht="22.5" x14ac:dyDescent="0.25">
      <c r="A99" s="30" t="s">
        <v>529</v>
      </c>
      <c r="B99" s="31">
        <v>44342</v>
      </c>
      <c r="C99" s="26" t="s">
        <v>530</v>
      </c>
      <c r="D99" s="26" t="s">
        <v>16</v>
      </c>
      <c r="E99" s="27" t="s">
        <v>24</v>
      </c>
      <c r="F99" s="26" t="s">
        <v>531</v>
      </c>
      <c r="G99" s="26" t="s">
        <v>532</v>
      </c>
      <c r="H99" s="15" t="s">
        <v>533</v>
      </c>
      <c r="I99" s="37">
        <v>1000</v>
      </c>
      <c r="J99" s="25">
        <v>44348</v>
      </c>
      <c r="K99" s="25">
        <v>44561</v>
      </c>
      <c r="L99" s="24">
        <f>76.58+21.63+29.51</f>
        <v>127.72</v>
      </c>
      <c r="M99" s="24" t="s">
        <v>534</v>
      </c>
      <c r="N99" s="27" t="s">
        <v>535</v>
      </c>
      <c r="O99" s="54"/>
    </row>
    <row r="100" spans="1:15" ht="78.75" x14ac:dyDescent="0.25">
      <c r="A100" s="50" t="s">
        <v>536</v>
      </c>
      <c r="B100" s="31">
        <v>44344</v>
      </c>
      <c r="C100" s="26" t="s">
        <v>537</v>
      </c>
      <c r="D100" s="26" t="s">
        <v>35</v>
      </c>
      <c r="E100" s="26" t="s">
        <v>24</v>
      </c>
      <c r="F100" s="26" t="s">
        <v>538</v>
      </c>
      <c r="G100" s="27" t="s">
        <v>539</v>
      </c>
      <c r="H100" s="36" t="s">
        <v>175</v>
      </c>
      <c r="I100" s="37">
        <v>23700</v>
      </c>
      <c r="J100" s="25">
        <v>44348</v>
      </c>
      <c r="K100" s="25">
        <v>44712</v>
      </c>
      <c r="L100" s="24"/>
      <c r="M100" s="24" t="s">
        <v>672</v>
      </c>
      <c r="N100" s="27" t="s">
        <v>540</v>
      </c>
      <c r="O100" s="54"/>
    </row>
    <row r="101" spans="1:15" ht="33.75" x14ac:dyDescent="0.2">
      <c r="A101" s="29" t="s">
        <v>541</v>
      </c>
      <c r="B101" s="31">
        <v>44344</v>
      </c>
      <c r="C101" s="26" t="s">
        <v>542</v>
      </c>
      <c r="D101" s="26" t="s">
        <v>35</v>
      </c>
      <c r="E101" s="26" t="s">
        <v>24</v>
      </c>
      <c r="F101" s="26" t="s">
        <v>543</v>
      </c>
      <c r="G101" s="26" t="s">
        <v>544</v>
      </c>
      <c r="H101" s="36" t="s">
        <v>175</v>
      </c>
      <c r="I101" s="37">
        <v>4235.96</v>
      </c>
      <c r="J101" s="25">
        <v>44348</v>
      </c>
      <c r="K101" s="25">
        <v>44712</v>
      </c>
      <c r="L101" s="24"/>
      <c r="M101" s="24" t="s">
        <v>545</v>
      </c>
      <c r="N101" s="27" t="s">
        <v>546</v>
      </c>
      <c r="O101" s="54"/>
    </row>
    <row r="102" spans="1:15" ht="67.5" x14ac:dyDescent="0.2">
      <c r="A102" s="29" t="s">
        <v>547</v>
      </c>
      <c r="B102" s="31">
        <v>44344</v>
      </c>
      <c r="C102" s="26" t="s">
        <v>548</v>
      </c>
      <c r="D102" s="26" t="s">
        <v>35</v>
      </c>
      <c r="E102" s="26" t="s">
        <v>24</v>
      </c>
      <c r="F102" s="26" t="s">
        <v>549</v>
      </c>
      <c r="G102" s="26" t="s">
        <v>550</v>
      </c>
      <c r="H102" s="36" t="s">
        <v>175</v>
      </c>
      <c r="I102" s="37">
        <v>1449.57</v>
      </c>
      <c r="J102" s="25">
        <v>44345</v>
      </c>
      <c r="K102" s="25">
        <v>44709</v>
      </c>
      <c r="L102" s="24"/>
      <c r="M102" s="24" t="s">
        <v>551</v>
      </c>
      <c r="N102" s="27" t="s">
        <v>552</v>
      </c>
      <c r="O102" s="54"/>
    </row>
    <row r="103" spans="1:15" ht="27" customHeight="1" x14ac:dyDescent="0.2">
      <c r="A103" s="29" t="s">
        <v>553</v>
      </c>
      <c r="B103" s="31">
        <v>44350</v>
      </c>
      <c r="C103" s="26" t="s">
        <v>554</v>
      </c>
      <c r="D103" s="26" t="s">
        <v>35</v>
      </c>
      <c r="E103" s="26" t="s">
        <v>15</v>
      </c>
      <c r="F103" s="26"/>
      <c r="G103" s="26" t="s">
        <v>57</v>
      </c>
      <c r="H103" s="15" t="s">
        <v>58</v>
      </c>
      <c r="I103" s="37">
        <v>17000</v>
      </c>
      <c r="J103" s="25">
        <v>44348</v>
      </c>
      <c r="K103" s="25">
        <v>44469</v>
      </c>
      <c r="L103" s="24">
        <f>5.88+1428.91+3857.11+2638.86+5.46+590.25+1732.25</f>
        <v>10258.720000000001</v>
      </c>
      <c r="M103" s="24" t="s">
        <v>555</v>
      </c>
      <c r="N103" s="27" t="s">
        <v>556</v>
      </c>
      <c r="O103" s="54"/>
    </row>
    <row r="104" spans="1:15" ht="22.5" x14ac:dyDescent="0.2">
      <c r="A104" s="29" t="s">
        <v>557</v>
      </c>
      <c r="B104" s="31">
        <v>44354</v>
      </c>
      <c r="C104" s="26" t="s">
        <v>558</v>
      </c>
      <c r="D104" s="26" t="s">
        <v>35</v>
      </c>
      <c r="E104" s="27" t="s">
        <v>24</v>
      </c>
      <c r="F104" s="26" t="s">
        <v>559</v>
      </c>
      <c r="G104" s="26" t="s">
        <v>560</v>
      </c>
      <c r="H104" s="15" t="s">
        <v>561</v>
      </c>
      <c r="I104" s="37">
        <v>321.32</v>
      </c>
      <c r="J104" s="25">
        <v>44348</v>
      </c>
      <c r="K104" s="25">
        <v>44561</v>
      </c>
      <c r="L104" s="24">
        <f>10.66+21.31+31.97</f>
        <v>63.94</v>
      </c>
      <c r="M104" s="24" t="s">
        <v>562</v>
      </c>
      <c r="N104" s="27" t="s">
        <v>563</v>
      </c>
      <c r="O104" s="54"/>
    </row>
    <row r="105" spans="1:15" ht="33.75" x14ac:dyDescent="0.2">
      <c r="A105" s="29" t="s">
        <v>564</v>
      </c>
      <c r="B105" s="31">
        <v>44354</v>
      </c>
      <c r="C105" s="26" t="s">
        <v>565</v>
      </c>
      <c r="D105" s="26" t="s">
        <v>35</v>
      </c>
      <c r="E105" s="27" t="s">
        <v>24</v>
      </c>
      <c r="F105" s="26" t="s">
        <v>566</v>
      </c>
      <c r="G105" s="26" t="s">
        <v>567</v>
      </c>
      <c r="H105" s="15" t="s">
        <v>568</v>
      </c>
      <c r="I105" s="37">
        <v>1450</v>
      </c>
      <c r="J105" s="25">
        <v>44348</v>
      </c>
      <c r="K105" s="25">
        <v>44362</v>
      </c>
      <c r="L105" s="24">
        <v>1450</v>
      </c>
      <c r="M105" s="24" t="s">
        <v>569</v>
      </c>
      <c r="N105" s="27" t="s">
        <v>570</v>
      </c>
      <c r="O105" s="54"/>
    </row>
    <row r="106" spans="1:15" ht="22.5" x14ac:dyDescent="0.25">
      <c r="A106" s="30" t="s">
        <v>571</v>
      </c>
      <c r="B106" s="31">
        <v>44355</v>
      </c>
      <c r="C106" s="26" t="s">
        <v>572</v>
      </c>
      <c r="D106" s="26" t="s">
        <v>35</v>
      </c>
      <c r="E106" s="27" t="s">
        <v>24</v>
      </c>
      <c r="F106" s="26" t="s">
        <v>573</v>
      </c>
      <c r="G106" s="26" t="s">
        <v>574</v>
      </c>
      <c r="H106" s="15" t="s">
        <v>575</v>
      </c>
      <c r="I106" s="37">
        <v>594.6</v>
      </c>
      <c r="J106" s="25">
        <v>44361</v>
      </c>
      <c r="K106" s="25">
        <v>44362</v>
      </c>
      <c r="L106" s="24">
        <v>594.6</v>
      </c>
      <c r="M106" s="24" t="s">
        <v>576</v>
      </c>
      <c r="N106" s="27" t="s">
        <v>577</v>
      </c>
      <c r="O106" s="54"/>
    </row>
    <row r="107" spans="1:15" ht="22.5" x14ac:dyDescent="0.25">
      <c r="A107" s="30" t="s">
        <v>578</v>
      </c>
      <c r="B107" s="31">
        <v>44356</v>
      </c>
      <c r="C107" s="26" t="s">
        <v>579</v>
      </c>
      <c r="D107" s="26" t="s">
        <v>23</v>
      </c>
      <c r="E107" s="26" t="s">
        <v>24</v>
      </c>
      <c r="F107" s="26" t="s">
        <v>580</v>
      </c>
      <c r="G107" s="26" t="s">
        <v>581</v>
      </c>
      <c r="H107" s="15" t="s">
        <v>582</v>
      </c>
      <c r="I107" s="37">
        <v>435</v>
      </c>
      <c r="J107" s="25">
        <v>44354</v>
      </c>
      <c r="K107" s="25">
        <v>44392</v>
      </c>
      <c r="L107" s="24">
        <v>435</v>
      </c>
      <c r="M107" s="24" t="s">
        <v>583</v>
      </c>
      <c r="N107" s="27" t="s">
        <v>584</v>
      </c>
      <c r="O107" s="54"/>
    </row>
    <row r="108" spans="1:15" ht="22.5" x14ac:dyDescent="0.25">
      <c r="A108" s="30" t="s">
        <v>585</v>
      </c>
      <c r="B108" s="31">
        <v>44356</v>
      </c>
      <c r="C108" s="26" t="s">
        <v>586</v>
      </c>
      <c r="D108" s="26" t="s">
        <v>23</v>
      </c>
      <c r="E108" s="26" t="s">
        <v>15</v>
      </c>
      <c r="F108" s="26"/>
      <c r="G108" s="26" t="s">
        <v>587</v>
      </c>
      <c r="H108" s="15" t="s">
        <v>588</v>
      </c>
      <c r="I108" s="37">
        <v>2400</v>
      </c>
      <c r="J108" s="25">
        <v>44361</v>
      </c>
      <c r="K108" s="25">
        <v>44362</v>
      </c>
      <c r="L108" s="24">
        <v>2400</v>
      </c>
      <c r="M108" s="24" t="s">
        <v>589</v>
      </c>
      <c r="N108" s="27" t="s">
        <v>590</v>
      </c>
      <c r="O108" s="54"/>
    </row>
    <row r="109" spans="1:15" ht="22.5" x14ac:dyDescent="0.25">
      <c r="A109" s="30" t="s">
        <v>591</v>
      </c>
      <c r="B109" s="31">
        <v>44356</v>
      </c>
      <c r="C109" s="26" t="s">
        <v>592</v>
      </c>
      <c r="D109" s="26" t="s">
        <v>23</v>
      </c>
      <c r="E109" s="26" t="s">
        <v>24</v>
      </c>
      <c r="F109" s="26" t="s">
        <v>593</v>
      </c>
      <c r="G109" s="26" t="s">
        <v>594</v>
      </c>
      <c r="H109" s="15" t="s">
        <v>595</v>
      </c>
      <c r="I109" s="37">
        <v>12990</v>
      </c>
      <c r="J109" s="25">
        <v>44358</v>
      </c>
      <c r="K109" s="25">
        <v>44368</v>
      </c>
      <c r="L109" s="24">
        <v>12990</v>
      </c>
      <c r="M109" s="24" t="s">
        <v>596</v>
      </c>
      <c r="N109" s="27" t="s">
        <v>597</v>
      </c>
      <c r="O109" s="54"/>
    </row>
    <row r="110" spans="1:15" ht="22.5" x14ac:dyDescent="0.25">
      <c r="A110" s="30" t="s">
        <v>598</v>
      </c>
      <c r="B110" s="31">
        <v>44361</v>
      </c>
      <c r="C110" s="26" t="s">
        <v>599</v>
      </c>
      <c r="D110" s="26" t="s">
        <v>23</v>
      </c>
      <c r="E110" s="26" t="s">
        <v>15</v>
      </c>
      <c r="F110" s="26"/>
      <c r="G110" s="26" t="s">
        <v>414</v>
      </c>
      <c r="H110" s="15" t="s">
        <v>415</v>
      </c>
      <c r="I110" s="37">
        <v>250</v>
      </c>
      <c r="J110" s="25">
        <v>44357</v>
      </c>
      <c r="K110" s="25">
        <v>44357</v>
      </c>
      <c r="L110" s="24"/>
      <c r="M110" s="24" t="s">
        <v>600</v>
      </c>
      <c r="N110" s="27" t="s">
        <v>601</v>
      </c>
      <c r="O110" s="54"/>
    </row>
    <row r="111" spans="1:15" ht="33.75" x14ac:dyDescent="0.25">
      <c r="A111" s="30" t="s">
        <v>602</v>
      </c>
      <c r="B111" s="31">
        <v>44364</v>
      </c>
      <c r="C111" s="26" t="s">
        <v>603</v>
      </c>
      <c r="D111" s="26" t="s">
        <v>16</v>
      </c>
      <c r="E111" s="26" t="s">
        <v>24</v>
      </c>
      <c r="F111" s="26" t="s">
        <v>604</v>
      </c>
      <c r="G111" s="26" t="s">
        <v>605</v>
      </c>
      <c r="H111" s="15" t="s">
        <v>606</v>
      </c>
      <c r="I111" s="37">
        <v>557.75</v>
      </c>
      <c r="J111" s="25">
        <v>44372</v>
      </c>
      <c r="K111" s="25">
        <v>44377</v>
      </c>
      <c r="L111" s="24">
        <v>557.75</v>
      </c>
      <c r="M111" s="24" t="s">
        <v>607</v>
      </c>
      <c r="N111" s="27" t="s">
        <v>608</v>
      </c>
      <c r="O111" s="54"/>
    </row>
    <row r="112" spans="1:15" ht="22.5" x14ac:dyDescent="0.2">
      <c r="A112" s="29" t="s">
        <v>609</v>
      </c>
      <c r="B112" s="31">
        <v>44368</v>
      </c>
      <c r="C112" s="26" t="s">
        <v>610</v>
      </c>
      <c r="D112" s="26" t="s">
        <v>16</v>
      </c>
      <c r="E112" s="26" t="s">
        <v>24</v>
      </c>
      <c r="F112" s="26" t="s">
        <v>611</v>
      </c>
      <c r="G112" s="26" t="s">
        <v>612</v>
      </c>
      <c r="H112" s="42" t="s">
        <v>613</v>
      </c>
      <c r="I112" s="37">
        <v>510.95</v>
      </c>
      <c r="J112" s="25">
        <v>44368</v>
      </c>
      <c r="K112" s="25">
        <v>44372</v>
      </c>
      <c r="L112" s="24">
        <v>510.95</v>
      </c>
      <c r="M112" s="24" t="s">
        <v>675</v>
      </c>
      <c r="N112" s="27" t="s">
        <v>667</v>
      </c>
      <c r="O112" s="54"/>
    </row>
    <row r="113" spans="1:15" ht="22.5" x14ac:dyDescent="0.2">
      <c r="A113" s="29" t="s">
        <v>614</v>
      </c>
      <c r="B113" s="31">
        <v>44368</v>
      </c>
      <c r="C113" s="29" t="s">
        <v>615</v>
      </c>
      <c r="D113" s="26" t="s">
        <v>23</v>
      </c>
      <c r="E113" s="27" t="s">
        <v>24</v>
      </c>
      <c r="F113" s="27" t="s">
        <v>616</v>
      </c>
      <c r="G113" s="27" t="s">
        <v>617</v>
      </c>
      <c r="H113" s="66" t="s">
        <v>165</v>
      </c>
      <c r="I113" s="37">
        <v>900</v>
      </c>
      <c r="J113" s="25">
        <v>44378</v>
      </c>
      <c r="K113" s="25">
        <v>44380</v>
      </c>
      <c r="L113" s="24"/>
      <c r="M113" s="24" t="s">
        <v>618</v>
      </c>
      <c r="N113" s="27" t="s">
        <v>619</v>
      </c>
      <c r="O113" s="54"/>
    </row>
    <row r="114" spans="1:15" x14ac:dyDescent="0.2">
      <c r="A114" s="29" t="s">
        <v>620</v>
      </c>
      <c r="B114" s="31">
        <v>44368</v>
      </c>
      <c r="C114" s="34" t="s">
        <v>621</v>
      </c>
      <c r="D114" s="26" t="s">
        <v>35</v>
      </c>
      <c r="E114" s="27" t="s">
        <v>15</v>
      </c>
      <c r="F114" s="27"/>
      <c r="G114" s="27" t="s">
        <v>622</v>
      </c>
      <c r="H114" s="36" t="s">
        <v>112</v>
      </c>
      <c r="I114" s="37">
        <v>1000</v>
      </c>
      <c r="J114" s="25">
        <v>44364</v>
      </c>
      <c r="K114" s="25">
        <v>44393</v>
      </c>
      <c r="L114" s="24"/>
      <c r="M114" s="24" t="s">
        <v>623</v>
      </c>
      <c r="N114" s="27" t="s">
        <v>624</v>
      </c>
      <c r="O114" s="54"/>
    </row>
    <row r="115" spans="1:15" ht="22.5" x14ac:dyDescent="0.2">
      <c r="A115" s="29" t="s">
        <v>625</v>
      </c>
      <c r="B115" s="31">
        <v>44368</v>
      </c>
      <c r="C115" s="29" t="s">
        <v>626</v>
      </c>
      <c r="D115" s="26" t="s">
        <v>35</v>
      </c>
      <c r="E115" s="27" t="s">
        <v>15</v>
      </c>
      <c r="F115" s="27"/>
      <c r="G115" s="27" t="s">
        <v>627</v>
      </c>
      <c r="H115" s="36" t="s">
        <v>36</v>
      </c>
      <c r="I115" s="37">
        <v>752</v>
      </c>
      <c r="J115" s="25">
        <v>44369</v>
      </c>
      <c r="K115" s="25">
        <v>44408</v>
      </c>
      <c r="L115" s="24">
        <v>752.18</v>
      </c>
      <c r="M115" s="63" t="s">
        <v>1257</v>
      </c>
      <c r="N115" s="27" t="s">
        <v>1256</v>
      </c>
      <c r="O115" s="54"/>
    </row>
    <row r="116" spans="1:15" ht="22.5" x14ac:dyDescent="0.2">
      <c r="A116" s="29" t="s">
        <v>628</v>
      </c>
      <c r="B116" s="31">
        <v>44369</v>
      </c>
      <c r="C116" s="29" t="s">
        <v>629</v>
      </c>
      <c r="D116" s="26" t="s">
        <v>35</v>
      </c>
      <c r="E116" s="27" t="s">
        <v>24</v>
      </c>
      <c r="F116" s="27" t="s">
        <v>630</v>
      </c>
      <c r="G116" s="27" t="s">
        <v>631</v>
      </c>
      <c r="H116" s="36" t="s">
        <v>632</v>
      </c>
      <c r="I116" s="37">
        <v>320</v>
      </c>
      <c r="J116" s="25">
        <v>44334</v>
      </c>
      <c r="K116" s="25">
        <v>44439</v>
      </c>
      <c r="L116" s="24">
        <v>313.32</v>
      </c>
      <c r="M116" s="24" t="s">
        <v>633</v>
      </c>
      <c r="N116" s="27" t="s">
        <v>634</v>
      </c>
      <c r="O116" s="54"/>
    </row>
    <row r="117" spans="1:15" x14ac:dyDescent="0.2">
      <c r="A117" s="29" t="s">
        <v>635</v>
      </c>
      <c r="B117" s="31">
        <v>44372</v>
      </c>
      <c r="C117" s="34" t="s">
        <v>636</v>
      </c>
      <c r="D117" s="26" t="s">
        <v>16</v>
      </c>
      <c r="E117" s="27" t="s">
        <v>15</v>
      </c>
      <c r="F117" s="27"/>
      <c r="G117" s="27" t="s">
        <v>637</v>
      </c>
      <c r="H117" s="36" t="s">
        <v>582</v>
      </c>
      <c r="I117" s="37">
        <v>50</v>
      </c>
      <c r="J117" s="25">
        <v>44370</v>
      </c>
      <c r="K117" s="25">
        <v>44408</v>
      </c>
      <c r="L117" s="24"/>
      <c r="M117" s="24" t="s">
        <v>638</v>
      </c>
      <c r="N117" s="27" t="s">
        <v>639</v>
      </c>
      <c r="O117" s="54"/>
    </row>
    <row r="118" spans="1:15" x14ac:dyDescent="0.2">
      <c r="A118" s="51" t="s">
        <v>640</v>
      </c>
      <c r="B118" s="31">
        <v>44375</v>
      </c>
      <c r="C118" s="26" t="s">
        <v>641</v>
      </c>
      <c r="D118" s="26" t="s">
        <v>35</v>
      </c>
      <c r="E118" s="27" t="s">
        <v>15</v>
      </c>
      <c r="F118" s="27"/>
      <c r="G118" s="27" t="s">
        <v>642</v>
      </c>
      <c r="H118" s="36" t="s">
        <v>643</v>
      </c>
      <c r="I118" s="37">
        <v>515</v>
      </c>
      <c r="J118" s="25">
        <v>44136</v>
      </c>
      <c r="K118" s="25">
        <v>44196</v>
      </c>
      <c r="L118" s="24">
        <v>515</v>
      </c>
      <c r="M118" s="24" t="s">
        <v>644</v>
      </c>
      <c r="N118" s="27" t="s">
        <v>645</v>
      </c>
      <c r="O118" s="54"/>
    </row>
    <row r="119" spans="1:15" x14ac:dyDescent="0.25">
      <c r="A119" s="30" t="s">
        <v>646</v>
      </c>
      <c r="B119" s="31">
        <v>44377</v>
      </c>
      <c r="C119" s="26" t="s">
        <v>647</v>
      </c>
      <c r="D119" s="26" t="s">
        <v>35</v>
      </c>
      <c r="E119" s="27" t="s">
        <v>15</v>
      </c>
      <c r="F119" s="27"/>
      <c r="G119" s="27" t="s">
        <v>648</v>
      </c>
      <c r="H119" s="36" t="s">
        <v>649</v>
      </c>
      <c r="I119" s="37">
        <v>297.5</v>
      </c>
      <c r="J119" s="25">
        <v>44383</v>
      </c>
      <c r="K119" s="25">
        <v>44386</v>
      </c>
      <c r="L119" s="24"/>
      <c r="M119" s="24" t="s">
        <v>666</v>
      </c>
      <c r="N119" s="27" t="s">
        <v>650</v>
      </c>
      <c r="O119" s="54"/>
    </row>
    <row r="120" spans="1:15" x14ac:dyDescent="0.25">
      <c r="A120" s="30" t="s">
        <v>676</v>
      </c>
      <c r="B120" s="31">
        <v>44378</v>
      </c>
      <c r="C120" s="26" t="s">
        <v>677</v>
      </c>
      <c r="D120" s="26" t="s">
        <v>16</v>
      </c>
      <c r="E120" s="27" t="s">
        <v>15</v>
      </c>
      <c r="F120" s="27"/>
      <c r="G120" s="27" t="s">
        <v>678</v>
      </c>
      <c r="H120" s="36" t="s">
        <v>679</v>
      </c>
      <c r="I120" s="37">
        <v>90</v>
      </c>
      <c r="J120" s="25">
        <v>44382</v>
      </c>
      <c r="K120" s="25">
        <v>44382</v>
      </c>
      <c r="L120" s="24">
        <v>90</v>
      </c>
      <c r="M120" s="24" t="s">
        <v>680</v>
      </c>
      <c r="N120" s="26" t="s">
        <v>681</v>
      </c>
    </row>
    <row r="121" spans="1:15" x14ac:dyDescent="0.25">
      <c r="A121" s="30" t="s">
        <v>682</v>
      </c>
      <c r="B121" s="31">
        <v>44378</v>
      </c>
      <c r="C121" s="26" t="s">
        <v>430</v>
      </c>
      <c r="D121" s="26" t="s">
        <v>35</v>
      </c>
      <c r="E121" s="27" t="s">
        <v>15</v>
      </c>
      <c r="F121" s="27"/>
      <c r="G121" s="27" t="s">
        <v>683</v>
      </c>
      <c r="H121" s="36" t="s">
        <v>433</v>
      </c>
      <c r="I121" s="37">
        <v>2200</v>
      </c>
      <c r="J121" s="25">
        <v>44368</v>
      </c>
      <c r="K121" s="25">
        <v>44377</v>
      </c>
      <c r="L121" s="24">
        <v>2200</v>
      </c>
      <c r="M121" s="24" t="s">
        <v>684</v>
      </c>
      <c r="N121" s="26" t="s">
        <v>685</v>
      </c>
    </row>
    <row r="122" spans="1:15" x14ac:dyDescent="0.2">
      <c r="A122" s="45" t="s">
        <v>686</v>
      </c>
      <c r="B122" s="31">
        <v>44383</v>
      </c>
      <c r="C122" s="33" t="s">
        <v>687</v>
      </c>
      <c r="D122" s="26" t="s">
        <v>23</v>
      </c>
      <c r="E122" s="27" t="s">
        <v>15</v>
      </c>
      <c r="F122" s="27"/>
      <c r="G122" s="27" t="s">
        <v>209</v>
      </c>
      <c r="H122" s="36" t="s">
        <v>210</v>
      </c>
      <c r="I122" s="37">
        <v>300</v>
      </c>
      <c r="J122" s="25">
        <v>44390</v>
      </c>
      <c r="K122" s="25">
        <v>44390</v>
      </c>
      <c r="L122" s="24"/>
      <c r="M122" s="24" t="s">
        <v>688</v>
      </c>
      <c r="N122" s="26" t="s">
        <v>689</v>
      </c>
    </row>
    <row r="123" spans="1:15" x14ac:dyDescent="0.2">
      <c r="A123" s="64" t="s">
        <v>690</v>
      </c>
      <c r="B123" s="31">
        <v>44385</v>
      </c>
      <c r="C123" s="29" t="s">
        <v>691</v>
      </c>
      <c r="D123" s="26" t="s">
        <v>16</v>
      </c>
      <c r="E123" s="27" t="s">
        <v>15</v>
      </c>
      <c r="F123" s="27"/>
      <c r="G123" s="27" t="s">
        <v>425</v>
      </c>
      <c r="H123" s="36" t="s">
        <v>426</v>
      </c>
      <c r="I123" s="37">
        <v>40</v>
      </c>
      <c r="J123" s="25">
        <v>44386</v>
      </c>
      <c r="K123" s="25">
        <v>44386</v>
      </c>
      <c r="L123" s="24">
        <v>40</v>
      </c>
      <c r="M123" s="24" t="s">
        <v>692</v>
      </c>
      <c r="N123" s="26" t="s">
        <v>693</v>
      </c>
    </row>
    <row r="124" spans="1:15" ht="33.75" x14ac:dyDescent="0.2">
      <c r="A124" s="29" t="s">
        <v>694</v>
      </c>
      <c r="B124" s="31">
        <v>44385</v>
      </c>
      <c r="C124" s="29" t="s">
        <v>695</v>
      </c>
      <c r="D124" s="26" t="s">
        <v>35</v>
      </c>
      <c r="E124" s="27" t="s">
        <v>15</v>
      </c>
      <c r="F124" s="27"/>
      <c r="G124" s="27" t="s">
        <v>642</v>
      </c>
      <c r="H124" s="36" t="s">
        <v>643</v>
      </c>
      <c r="I124" s="37">
        <v>7000</v>
      </c>
      <c r="J124" s="25">
        <v>44197</v>
      </c>
      <c r="K124" s="25">
        <v>44439</v>
      </c>
      <c r="L124" s="24">
        <v>5608</v>
      </c>
      <c r="M124" s="24" t="s">
        <v>696</v>
      </c>
      <c r="N124" s="26" t="s">
        <v>697</v>
      </c>
    </row>
    <row r="125" spans="1:15" x14ac:dyDescent="0.2">
      <c r="A125" s="29" t="s">
        <v>698</v>
      </c>
      <c r="B125" s="31">
        <v>44386</v>
      </c>
      <c r="C125" s="29" t="s">
        <v>699</v>
      </c>
      <c r="D125" s="26" t="s">
        <v>35</v>
      </c>
      <c r="E125" s="27" t="s">
        <v>15</v>
      </c>
      <c r="F125" s="27"/>
      <c r="G125" s="27" t="s">
        <v>204</v>
      </c>
      <c r="H125" s="36">
        <v>10209790152</v>
      </c>
      <c r="I125" s="37">
        <v>300</v>
      </c>
      <c r="J125" s="25">
        <v>44389</v>
      </c>
      <c r="K125" s="25">
        <v>44408</v>
      </c>
      <c r="L125" s="24">
        <v>300</v>
      </c>
      <c r="M125" s="24" t="s">
        <v>700</v>
      </c>
      <c r="N125" s="26" t="s">
        <v>701</v>
      </c>
    </row>
    <row r="126" spans="1:15" ht="22.5" x14ac:dyDescent="0.2">
      <c r="A126" s="29" t="s">
        <v>702</v>
      </c>
      <c r="B126" s="31">
        <v>44389</v>
      </c>
      <c r="C126" s="29" t="s">
        <v>703</v>
      </c>
      <c r="D126" s="26" t="s">
        <v>23</v>
      </c>
      <c r="E126" s="27" t="s">
        <v>24</v>
      </c>
      <c r="F126" s="27" t="s">
        <v>704</v>
      </c>
      <c r="G126" s="27" t="s">
        <v>705</v>
      </c>
      <c r="H126" s="36" t="s">
        <v>706</v>
      </c>
      <c r="I126" s="37">
        <v>6213</v>
      </c>
      <c r="J126" s="25">
        <v>44390</v>
      </c>
      <c r="K126" s="25">
        <v>44400</v>
      </c>
      <c r="L126" s="24">
        <v>6213</v>
      </c>
      <c r="M126" s="24" t="s">
        <v>707</v>
      </c>
      <c r="N126" s="26" t="s">
        <v>708</v>
      </c>
    </row>
    <row r="127" spans="1:15" x14ac:dyDescent="0.2">
      <c r="A127" s="29" t="s">
        <v>709</v>
      </c>
      <c r="B127" s="31">
        <v>44390</v>
      </c>
      <c r="C127" s="26" t="s">
        <v>710</v>
      </c>
      <c r="D127" s="26" t="s">
        <v>35</v>
      </c>
      <c r="E127" s="27" t="s">
        <v>15</v>
      </c>
      <c r="F127" s="27"/>
      <c r="G127" s="27" t="s">
        <v>711</v>
      </c>
      <c r="H127" s="66" t="s">
        <v>394</v>
      </c>
      <c r="I127" s="37">
        <v>3240</v>
      </c>
      <c r="J127" s="25">
        <v>44378</v>
      </c>
      <c r="K127" s="25">
        <v>44742</v>
      </c>
      <c r="L127" s="24">
        <f>270+270+270+270+270+270+270+270+270+270+270+30+270</f>
        <v>3270</v>
      </c>
      <c r="M127" s="24" t="s">
        <v>712</v>
      </c>
      <c r="N127" s="26" t="s">
        <v>713</v>
      </c>
    </row>
    <row r="128" spans="1:15" x14ac:dyDescent="0.2">
      <c r="A128" s="29" t="s">
        <v>714</v>
      </c>
      <c r="B128" s="31">
        <v>44390</v>
      </c>
      <c r="C128" s="34" t="s">
        <v>715</v>
      </c>
      <c r="D128" s="26" t="s">
        <v>35</v>
      </c>
      <c r="E128" s="27" t="s">
        <v>15</v>
      </c>
      <c r="F128" s="27"/>
      <c r="G128" s="27" t="s">
        <v>716</v>
      </c>
      <c r="H128" s="36" t="s">
        <v>717</v>
      </c>
      <c r="I128" s="37">
        <v>180</v>
      </c>
      <c r="J128" s="25">
        <v>44390</v>
      </c>
      <c r="K128" s="25">
        <v>44391</v>
      </c>
      <c r="L128" s="24">
        <v>179.96</v>
      </c>
      <c r="M128" s="24" t="s">
        <v>718</v>
      </c>
      <c r="N128" s="26" t="s">
        <v>719</v>
      </c>
    </row>
    <row r="129" spans="1:14" x14ac:dyDescent="0.2">
      <c r="A129" s="33" t="s">
        <v>720</v>
      </c>
      <c r="B129" s="31">
        <v>44390</v>
      </c>
      <c r="C129" s="33" t="s">
        <v>721</v>
      </c>
      <c r="D129" s="26" t="s">
        <v>35</v>
      </c>
      <c r="E129" s="27" t="s">
        <v>15</v>
      </c>
      <c r="F129" s="27"/>
      <c r="G129" s="27" t="s">
        <v>230</v>
      </c>
      <c r="H129" s="46" t="s">
        <v>76</v>
      </c>
      <c r="I129" s="37">
        <v>270</v>
      </c>
      <c r="J129" s="25">
        <v>44391</v>
      </c>
      <c r="K129" s="25">
        <v>44391</v>
      </c>
      <c r="L129" s="24">
        <v>270</v>
      </c>
      <c r="M129" s="24" t="s">
        <v>722</v>
      </c>
      <c r="N129" s="26" t="s">
        <v>723</v>
      </c>
    </row>
    <row r="130" spans="1:14" ht="22.5" x14ac:dyDescent="0.2">
      <c r="A130" s="29" t="s">
        <v>724</v>
      </c>
      <c r="B130" s="31">
        <v>44390</v>
      </c>
      <c r="C130" s="26" t="s">
        <v>725</v>
      </c>
      <c r="D130" s="26" t="s">
        <v>35</v>
      </c>
      <c r="E130" s="68" t="s">
        <v>926</v>
      </c>
      <c r="F130" s="27"/>
      <c r="G130" s="52" t="s">
        <v>726</v>
      </c>
      <c r="H130" s="36" t="s">
        <v>727</v>
      </c>
      <c r="I130" s="37">
        <v>20000</v>
      </c>
      <c r="J130" s="25">
        <v>44396</v>
      </c>
      <c r="K130" s="25">
        <v>44712</v>
      </c>
      <c r="L130" s="24">
        <f>16032</f>
        <v>16032</v>
      </c>
      <c r="M130" s="24" t="s">
        <v>728</v>
      </c>
      <c r="N130" s="26" t="s">
        <v>729</v>
      </c>
    </row>
    <row r="131" spans="1:14" ht="22.5" customHeight="1" x14ac:dyDescent="0.2">
      <c r="A131" s="29" t="s">
        <v>730</v>
      </c>
      <c r="B131" s="31">
        <v>44390</v>
      </c>
      <c r="C131" s="26" t="s">
        <v>731</v>
      </c>
      <c r="D131" s="26" t="s">
        <v>35</v>
      </c>
      <c r="E131" s="68" t="s">
        <v>926</v>
      </c>
      <c r="F131" s="27"/>
      <c r="G131" s="52" t="s">
        <v>732</v>
      </c>
      <c r="H131" s="36" t="s">
        <v>733</v>
      </c>
      <c r="I131" s="37">
        <v>10000</v>
      </c>
      <c r="J131" s="25">
        <v>44396</v>
      </c>
      <c r="K131" s="25">
        <v>44712</v>
      </c>
      <c r="L131" s="24"/>
      <c r="M131" s="24" t="s">
        <v>734</v>
      </c>
      <c r="N131" s="26" t="s">
        <v>735</v>
      </c>
    </row>
    <row r="132" spans="1:14" ht="22.5" x14ac:dyDescent="0.2">
      <c r="A132" s="29" t="s">
        <v>736</v>
      </c>
      <c r="B132" s="31">
        <v>44392</v>
      </c>
      <c r="C132" s="29" t="s">
        <v>737</v>
      </c>
      <c r="D132" s="26" t="s">
        <v>16</v>
      </c>
      <c r="E132" s="27" t="s">
        <v>15</v>
      </c>
      <c r="F132" s="27"/>
      <c r="G132" s="27" t="s">
        <v>341</v>
      </c>
      <c r="H132" s="36" t="s">
        <v>342</v>
      </c>
      <c r="I132" s="37">
        <v>217.16</v>
      </c>
      <c r="J132" s="25">
        <v>44396</v>
      </c>
      <c r="K132" s="25">
        <v>44397</v>
      </c>
      <c r="L132" s="24"/>
      <c r="M132" s="24" t="s">
        <v>738</v>
      </c>
      <c r="N132" s="26" t="s">
        <v>739</v>
      </c>
    </row>
    <row r="133" spans="1:14" ht="45" x14ac:dyDescent="0.2">
      <c r="A133" s="29" t="s">
        <v>740</v>
      </c>
      <c r="B133" s="31">
        <v>44397</v>
      </c>
      <c r="C133" s="34" t="s">
        <v>741</v>
      </c>
      <c r="D133" s="26" t="s">
        <v>35</v>
      </c>
      <c r="E133" s="27" t="s">
        <v>24</v>
      </c>
      <c r="F133" s="27" t="s">
        <v>742</v>
      </c>
      <c r="G133" s="27" t="s">
        <v>160</v>
      </c>
      <c r="H133" s="66" t="s">
        <v>161</v>
      </c>
      <c r="I133" s="37">
        <v>397</v>
      </c>
      <c r="J133" s="25">
        <v>44401</v>
      </c>
      <c r="K133" s="25">
        <v>44766</v>
      </c>
      <c r="L133" s="24"/>
      <c r="M133" s="24" t="s">
        <v>743</v>
      </c>
      <c r="N133" s="26" t="s">
        <v>744</v>
      </c>
    </row>
    <row r="134" spans="1:14" ht="22.5" x14ac:dyDescent="0.25">
      <c r="A134" s="30" t="s">
        <v>745</v>
      </c>
      <c r="B134" s="31">
        <v>44404</v>
      </c>
      <c r="C134" s="27" t="s">
        <v>746</v>
      </c>
      <c r="D134" s="26" t="s">
        <v>23</v>
      </c>
      <c r="E134" s="27" t="s">
        <v>15</v>
      </c>
      <c r="F134" s="27"/>
      <c r="G134" s="27" t="s">
        <v>524</v>
      </c>
      <c r="H134" s="36" t="s">
        <v>525</v>
      </c>
      <c r="I134" s="37">
        <v>115</v>
      </c>
      <c r="J134" s="25">
        <v>44348</v>
      </c>
      <c r="K134" s="25">
        <v>44362</v>
      </c>
      <c r="L134" s="24">
        <v>115</v>
      </c>
      <c r="M134" s="24" t="s">
        <v>747</v>
      </c>
      <c r="N134" s="26" t="s">
        <v>748</v>
      </c>
    </row>
    <row r="135" spans="1:14" ht="22.5" x14ac:dyDescent="0.25">
      <c r="A135" s="30" t="s">
        <v>749</v>
      </c>
      <c r="B135" s="31">
        <v>44404</v>
      </c>
      <c r="C135" s="26" t="s">
        <v>750</v>
      </c>
      <c r="D135" s="26" t="s">
        <v>23</v>
      </c>
      <c r="E135" s="27" t="s">
        <v>24</v>
      </c>
      <c r="F135" s="27" t="s">
        <v>751</v>
      </c>
      <c r="G135" s="27" t="s">
        <v>587</v>
      </c>
      <c r="H135" s="36" t="s">
        <v>588</v>
      </c>
      <c r="I135" s="37">
        <v>2540</v>
      </c>
      <c r="J135" s="25">
        <v>44405</v>
      </c>
      <c r="K135" s="25">
        <v>44411</v>
      </c>
      <c r="L135" s="24">
        <v>2540</v>
      </c>
      <c r="M135" s="24" t="s">
        <v>752</v>
      </c>
      <c r="N135" s="26" t="s">
        <v>753</v>
      </c>
    </row>
    <row r="136" spans="1:14" x14ac:dyDescent="0.25">
      <c r="A136" s="30" t="s">
        <v>754</v>
      </c>
      <c r="B136" s="31">
        <v>44406</v>
      </c>
      <c r="C136" s="26" t="s">
        <v>755</v>
      </c>
      <c r="D136" s="26" t="s">
        <v>23</v>
      </c>
      <c r="E136" s="27" t="s">
        <v>15</v>
      </c>
      <c r="F136" s="27"/>
      <c r="G136" s="27" t="s">
        <v>185</v>
      </c>
      <c r="H136" s="36" t="s">
        <v>186</v>
      </c>
      <c r="I136" s="37">
        <v>110</v>
      </c>
      <c r="J136" s="25">
        <v>44377</v>
      </c>
      <c r="K136" s="25">
        <v>44377</v>
      </c>
      <c r="L136" s="24">
        <v>110</v>
      </c>
      <c r="M136" s="24" t="s">
        <v>756</v>
      </c>
      <c r="N136" s="26" t="s">
        <v>757</v>
      </c>
    </row>
    <row r="137" spans="1:14" ht="22.5" x14ac:dyDescent="0.25">
      <c r="A137" s="30" t="s">
        <v>758</v>
      </c>
      <c r="B137" s="31">
        <v>44407</v>
      </c>
      <c r="C137" s="26" t="s">
        <v>759</v>
      </c>
      <c r="D137" s="26" t="s">
        <v>16</v>
      </c>
      <c r="E137" s="27" t="s">
        <v>15</v>
      </c>
      <c r="F137" s="27"/>
      <c r="G137" s="27" t="s">
        <v>209</v>
      </c>
      <c r="H137" s="36" t="s">
        <v>210</v>
      </c>
      <c r="I137" s="37">
        <v>593</v>
      </c>
      <c r="J137" s="25">
        <v>44410</v>
      </c>
      <c r="K137" s="25">
        <v>44410</v>
      </c>
      <c r="L137" s="24">
        <v>593</v>
      </c>
      <c r="M137" s="24" t="s">
        <v>760</v>
      </c>
      <c r="N137" s="26" t="s">
        <v>761</v>
      </c>
    </row>
    <row r="138" spans="1:14" ht="22.5" x14ac:dyDescent="0.2">
      <c r="A138" s="29" t="s">
        <v>762</v>
      </c>
      <c r="B138" s="31">
        <v>44410</v>
      </c>
      <c r="C138" s="26" t="s">
        <v>763</v>
      </c>
      <c r="D138" s="26" t="s">
        <v>16</v>
      </c>
      <c r="E138" s="26" t="s">
        <v>15</v>
      </c>
      <c r="F138" s="26"/>
      <c r="G138" s="26" t="s">
        <v>341</v>
      </c>
      <c r="H138" s="15" t="s">
        <v>342</v>
      </c>
      <c r="I138" s="8">
        <v>1000</v>
      </c>
      <c r="J138" s="9">
        <v>44409</v>
      </c>
      <c r="K138" s="25">
        <v>44561</v>
      </c>
      <c r="L138" s="24">
        <v>972.02</v>
      </c>
      <c r="M138" s="24" t="s">
        <v>764</v>
      </c>
      <c r="N138" s="26" t="s">
        <v>765</v>
      </c>
    </row>
    <row r="139" spans="1:14" x14ac:dyDescent="0.2">
      <c r="A139" s="29" t="s">
        <v>766</v>
      </c>
      <c r="B139" s="31">
        <v>44410</v>
      </c>
      <c r="C139" s="26" t="s">
        <v>100</v>
      </c>
      <c r="D139" s="26" t="s">
        <v>16</v>
      </c>
      <c r="E139" s="26" t="s">
        <v>15</v>
      </c>
      <c r="F139" s="26"/>
      <c r="G139" s="26" t="s">
        <v>123</v>
      </c>
      <c r="H139" s="15" t="s">
        <v>124</v>
      </c>
      <c r="I139" s="8">
        <v>641.5</v>
      </c>
      <c r="J139" s="9">
        <v>44407</v>
      </c>
      <c r="K139" s="25">
        <v>44421</v>
      </c>
      <c r="L139" s="24">
        <v>384.9</v>
      </c>
      <c r="M139" s="24" t="s">
        <v>767</v>
      </c>
      <c r="N139" s="26" t="s">
        <v>768</v>
      </c>
    </row>
    <row r="140" spans="1:14" x14ac:dyDescent="0.2">
      <c r="A140" s="29" t="s">
        <v>769</v>
      </c>
      <c r="B140" s="31">
        <v>44411</v>
      </c>
      <c r="C140" s="26" t="s">
        <v>770</v>
      </c>
      <c r="D140" s="26" t="s">
        <v>16</v>
      </c>
      <c r="E140" s="26" t="s">
        <v>15</v>
      </c>
      <c r="F140" s="26"/>
      <c r="G140" s="26" t="s">
        <v>502</v>
      </c>
      <c r="H140" s="15" t="s">
        <v>503</v>
      </c>
      <c r="I140" s="8">
        <v>2864.54</v>
      </c>
      <c r="J140" s="9">
        <v>44385</v>
      </c>
      <c r="K140" s="25">
        <v>44392</v>
      </c>
      <c r="L140" s="24">
        <f>2566.76+297.78</f>
        <v>2864.54</v>
      </c>
      <c r="M140" s="24" t="s">
        <v>771</v>
      </c>
      <c r="N140" s="26" t="s">
        <v>772</v>
      </c>
    </row>
    <row r="141" spans="1:14" ht="22.5" x14ac:dyDescent="0.2">
      <c r="A141" s="29" t="s">
        <v>773</v>
      </c>
      <c r="B141" s="31">
        <v>44411</v>
      </c>
      <c r="C141" s="26" t="s">
        <v>774</v>
      </c>
      <c r="D141" s="26" t="s">
        <v>23</v>
      </c>
      <c r="E141" s="26" t="s">
        <v>15</v>
      </c>
      <c r="F141" s="26"/>
      <c r="G141" s="26" t="s">
        <v>209</v>
      </c>
      <c r="H141" s="15" t="s">
        <v>210</v>
      </c>
      <c r="I141" s="8">
        <v>9574.7000000000007</v>
      </c>
      <c r="J141" s="9">
        <v>44417</v>
      </c>
      <c r="K141" s="25">
        <v>44438</v>
      </c>
      <c r="L141" s="24">
        <v>9574.7000000000007</v>
      </c>
      <c r="M141" s="24" t="s">
        <v>775</v>
      </c>
      <c r="N141" s="26" t="s">
        <v>776</v>
      </c>
    </row>
    <row r="142" spans="1:14" x14ac:dyDescent="0.2">
      <c r="A142" s="29" t="s">
        <v>777</v>
      </c>
      <c r="B142" s="31">
        <v>44411</v>
      </c>
      <c r="C142" s="26" t="s">
        <v>778</v>
      </c>
      <c r="D142" s="26" t="s">
        <v>35</v>
      </c>
      <c r="E142" s="26" t="s">
        <v>15</v>
      </c>
      <c r="F142" s="26"/>
      <c r="G142" s="26" t="s">
        <v>80</v>
      </c>
      <c r="H142" s="15" t="s">
        <v>81</v>
      </c>
      <c r="I142" s="8">
        <v>580</v>
      </c>
      <c r="J142" s="9">
        <v>44417</v>
      </c>
      <c r="K142" s="25">
        <v>44421</v>
      </c>
      <c r="L142" s="24">
        <v>580</v>
      </c>
      <c r="M142" s="24" t="s">
        <v>779</v>
      </c>
      <c r="N142" s="26" t="s">
        <v>780</v>
      </c>
    </row>
    <row r="143" spans="1:14" ht="22.5" x14ac:dyDescent="0.25">
      <c r="A143" s="30" t="s">
        <v>781</v>
      </c>
      <c r="B143" s="31">
        <v>44413</v>
      </c>
      <c r="C143" s="26" t="s">
        <v>782</v>
      </c>
      <c r="D143" s="26" t="s">
        <v>23</v>
      </c>
      <c r="E143" s="26" t="s">
        <v>15</v>
      </c>
      <c r="F143" s="26"/>
      <c r="G143" s="26" t="s">
        <v>524</v>
      </c>
      <c r="H143" s="15" t="s">
        <v>525</v>
      </c>
      <c r="I143" s="8">
        <v>90</v>
      </c>
      <c r="J143" s="9">
        <v>44398</v>
      </c>
      <c r="K143" s="25">
        <v>44411</v>
      </c>
      <c r="L143" s="24">
        <v>90</v>
      </c>
      <c r="M143" s="24" t="s">
        <v>920</v>
      </c>
      <c r="N143" s="26" t="s">
        <v>783</v>
      </c>
    </row>
    <row r="144" spans="1:14" ht="22.5" x14ac:dyDescent="0.25">
      <c r="A144" s="30" t="s">
        <v>784</v>
      </c>
      <c r="B144" s="31">
        <v>44414</v>
      </c>
      <c r="C144" s="26" t="s">
        <v>785</v>
      </c>
      <c r="D144" s="26" t="s">
        <v>23</v>
      </c>
      <c r="E144" s="26" t="s">
        <v>24</v>
      </c>
      <c r="F144" s="26" t="s">
        <v>786</v>
      </c>
      <c r="G144" s="26" t="s">
        <v>787</v>
      </c>
      <c r="H144" s="15" t="s">
        <v>788</v>
      </c>
      <c r="I144" s="8">
        <v>110</v>
      </c>
      <c r="J144" s="9">
        <v>44414</v>
      </c>
      <c r="K144" s="25">
        <v>44414</v>
      </c>
      <c r="L144" s="24">
        <v>110</v>
      </c>
      <c r="M144" s="24" t="s">
        <v>789</v>
      </c>
      <c r="N144" s="26" t="s">
        <v>790</v>
      </c>
    </row>
    <row r="145" spans="1:14" ht="22.5" x14ac:dyDescent="0.25">
      <c r="A145" s="30" t="s">
        <v>791</v>
      </c>
      <c r="B145" s="31">
        <v>44418</v>
      </c>
      <c r="C145" s="26" t="s">
        <v>792</v>
      </c>
      <c r="D145" s="26" t="s">
        <v>16</v>
      </c>
      <c r="E145" s="26" t="s">
        <v>24</v>
      </c>
      <c r="F145" s="26" t="s">
        <v>793</v>
      </c>
      <c r="G145" s="26" t="s">
        <v>794</v>
      </c>
      <c r="H145" s="15" t="s">
        <v>795</v>
      </c>
      <c r="I145" s="8">
        <v>27150</v>
      </c>
      <c r="J145" s="9">
        <v>44421</v>
      </c>
      <c r="K145" s="25">
        <v>44421</v>
      </c>
      <c r="L145" s="24">
        <v>27150</v>
      </c>
      <c r="M145" s="24" t="s">
        <v>796</v>
      </c>
      <c r="N145" s="26" t="s">
        <v>797</v>
      </c>
    </row>
    <row r="146" spans="1:14" ht="22.5" x14ac:dyDescent="0.25">
      <c r="A146" s="30" t="s">
        <v>798</v>
      </c>
      <c r="B146" s="31">
        <v>44428</v>
      </c>
      <c r="C146" s="26" t="s">
        <v>799</v>
      </c>
      <c r="D146" s="26" t="s">
        <v>23</v>
      </c>
      <c r="E146" s="26" t="s">
        <v>15</v>
      </c>
      <c r="F146" s="26"/>
      <c r="G146" s="26" t="s">
        <v>242</v>
      </c>
      <c r="H146" s="15" t="s">
        <v>243</v>
      </c>
      <c r="I146" s="8">
        <v>290</v>
      </c>
      <c r="J146" s="9">
        <v>44397</v>
      </c>
      <c r="K146" s="25">
        <v>44397</v>
      </c>
      <c r="L146" s="24">
        <v>290</v>
      </c>
      <c r="M146" s="24" t="s">
        <v>800</v>
      </c>
      <c r="N146" s="27" t="s">
        <v>921</v>
      </c>
    </row>
    <row r="147" spans="1:14" x14ac:dyDescent="0.25">
      <c r="A147" s="30" t="s">
        <v>801</v>
      </c>
      <c r="B147" s="31">
        <v>44428</v>
      </c>
      <c r="C147" s="26" t="s">
        <v>802</v>
      </c>
      <c r="D147" s="26" t="s">
        <v>16</v>
      </c>
      <c r="E147" s="26" t="s">
        <v>15</v>
      </c>
      <c r="F147" s="26"/>
      <c r="G147" s="26" t="s">
        <v>75</v>
      </c>
      <c r="H147" s="15" t="s">
        <v>76</v>
      </c>
      <c r="I147" s="8">
        <v>1500</v>
      </c>
      <c r="J147" s="9">
        <v>44428</v>
      </c>
      <c r="K147" s="25">
        <v>44454</v>
      </c>
      <c r="L147" s="24"/>
      <c r="M147" s="24" t="s">
        <v>803</v>
      </c>
      <c r="N147" s="27" t="s">
        <v>922</v>
      </c>
    </row>
    <row r="148" spans="1:14" x14ac:dyDescent="0.25">
      <c r="A148" s="30" t="s">
        <v>804</v>
      </c>
      <c r="B148" s="31">
        <v>44428</v>
      </c>
      <c r="C148" s="26" t="s">
        <v>805</v>
      </c>
      <c r="D148" s="26" t="s">
        <v>16</v>
      </c>
      <c r="E148" s="26" t="s">
        <v>15</v>
      </c>
      <c r="F148" s="26"/>
      <c r="G148" s="26" t="s">
        <v>75</v>
      </c>
      <c r="H148" s="15" t="s">
        <v>76</v>
      </c>
      <c r="I148" s="8">
        <v>2900</v>
      </c>
      <c r="J148" s="9">
        <v>44428</v>
      </c>
      <c r="K148" s="25">
        <v>44454</v>
      </c>
      <c r="L148" s="24"/>
      <c r="M148" s="24" t="s">
        <v>924</v>
      </c>
      <c r="N148" s="27" t="s">
        <v>923</v>
      </c>
    </row>
    <row r="149" spans="1:14" ht="22.5" x14ac:dyDescent="0.25">
      <c r="A149" s="30" t="s">
        <v>806</v>
      </c>
      <c r="B149" s="31">
        <v>44431</v>
      </c>
      <c r="C149" s="26" t="s">
        <v>807</v>
      </c>
      <c r="D149" s="26" t="s">
        <v>16</v>
      </c>
      <c r="E149" s="26" t="s">
        <v>15</v>
      </c>
      <c r="F149" s="26"/>
      <c r="G149" s="26" t="s">
        <v>808</v>
      </c>
      <c r="H149" s="15" t="s">
        <v>19</v>
      </c>
      <c r="I149" s="8">
        <v>5000</v>
      </c>
      <c r="J149" s="9">
        <v>44197</v>
      </c>
      <c r="K149" s="25">
        <v>44561</v>
      </c>
      <c r="L149" s="24">
        <f>763.59+600.46+111.03+108.67</f>
        <v>1583.7500000000002</v>
      </c>
      <c r="M149" s="24" t="s">
        <v>809</v>
      </c>
      <c r="N149" s="27" t="s">
        <v>810</v>
      </c>
    </row>
    <row r="150" spans="1:14" x14ac:dyDescent="0.25">
      <c r="A150" s="30" t="s">
        <v>811</v>
      </c>
      <c r="B150" s="31">
        <v>44433</v>
      </c>
      <c r="C150" s="26" t="s">
        <v>812</v>
      </c>
      <c r="D150" s="26" t="s">
        <v>16</v>
      </c>
      <c r="E150" s="26" t="s">
        <v>15</v>
      </c>
      <c r="F150" s="26"/>
      <c r="G150" s="26" t="s">
        <v>813</v>
      </c>
      <c r="H150" s="15" t="s">
        <v>814</v>
      </c>
      <c r="I150" s="8">
        <v>50</v>
      </c>
      <c r="J150" s="9">
        <v>44426</v>
      </c>
      <c r="K150" s="25">
        <v>44426</v>
      </c>
      <c r="L150" s="24">
        <v>50</v>
      </c>
      <c r="M150" s="24" t="s">
        <v>815</v>
      </c>
      <c r="N150" s="26" t="s">
        <v>816</v>
      </c>
    </row>
    <row r="151" spans="1:14" ht="67.5" x14ac:dyDescent="0.2">
      <c r="A151" s="29" t="s">
        <v>817</v>
      </c>
      <c r="B151" s="31">
        <v>44433</v>
      </c>
      <c r="C151" s="26" t="s">
        <v>818</v>
      </c>
      <c r="D151" s="26" t="s">
        <v>35</v>
      </c>
      <c r="E151" s="26" t="s">
        <v>24</v>
      </c>
      <c r="F151" s="26" t="s">
        <v>819</v>
      </c>
      <c r="G151" s="26" t="s">
        <v>820</v>
      </c>
      <c r="H151" s="15" t="s">
        <v>821</v>
      </c>
      <c r="I151" s="8">
        <v>529</v>
      </c>
      <c r="J151" s="9">
        <v>44432</v>
      </c>
      <c r="K151" s="25">
        <v>44797</v>
      </c>
      <c r="L151" s="24"/>
      <c r="M151" s="24" t="s">
        <v>822</v>
      </c>
      <c r="N151" s="26" t="s">
        <v>823</v>
      </c>
    </row>
    <row r="152" spans="1:14" ht="33.75" x14ac:dyDescent="0.2">
      <c r="A152" s="29" t="s">
        <v>824</v>
      </c>
      <c r="B152" s="31">
        <v>44434</v>
      </c>
      <c r="C152" s="26" t="s">
        <v>825</v>
      </c>
      <c r="D152" s="26" t="s">
        <v>16</v>
      </c>
      <c r="E152" s="26" t="s">
        <v>24</v>
      </c>
      <c r="F152" s="26" t="s">
        <v>826</v>
      </c>
      <c r="G152" s="26" t="s">
        <v>794</v>
      </c>
      <c r="H152" s="15" t="s">
        <v>795</v>
      </c>
      <c r="I152" s="8">
        <v>35500</v>
      </c>
      <c r="J152" s="9">
        <v>44446</v>
      </c>
      <c r="K152" s="25">
        <v>44561</v>
      </c>
      <c r="L152" s="63">
        <f>13572.75+11133.54</f>
        <v>24706.29</v>
      </c>
      <c r="M152" s="24" t="s">
        <v>827</v>
      </c>
      <c r="N152" s="26" t="s">
        <v>1259</v>
      </c>
    </row>
    <row r="153" spans="1:14" ht="33.75" x14ac:dyDescent="0.2">
      <c r="A153" s="29" t="s">
        <v>828</v>
      </c>
      <c r="B153" s="31">
        <v>44434</v>
      </c>
      <c r="C153" s="26" t="s">
        <v>829</v>
      </c>
      <c r="D153" s="26" t="s">
        <v>16</v>
      </c>
      <c r="E153" s="26" t="s">
        <v>24</v>
      </c>
      <c r="F153" s="26" t="s">
        <v>826</v>
      </c>
      <c r="G153" s="26" t="s">
        <v>794</v>
      </c>
      <c r="H153" s="15" t="s">
        <v>795</v>
      </c>
      <c r="I153" s="8">
        <v>12000</v>
      </c>
      <c r="J153" s="9">
        <v>44446</v>
      </c>
      <c r="K153" s="25">
        <v>44561</v>
      </c>
      <c r="L153" s="63">
        <f>11476.5+2851.84</f>
        <v>14328.34</v>
      </c>
      <c r="M153" s="24" t="s">
        <v>830</v>
      </c>
      <c r="N153" s="26" t="s">
        <v>1260</v>
      </c>
    </row>
    <row r="154" spans="1:14" ht="45" x14ac:dyDescent="0.2">
      <c r="A154" s="29" t="s">
        <v>831</v>
      </c>
      <c r="B154" s="31">
        <v>44434</v>
      </c>
      <c r="C154" s="26" t="s">
        <v>832</v>
      </c>
      <c r="D154" s="26" t="s">
        <v>16</v>
      </c>
      <c r="E154" s="26" t="s">
        <v>24</v>
      </c>
      <c r="F154" s="26" t="s">
        <v>826</v>
      </c>
      <c r="G154" s="26" t="s">
        <v>794</v>
      </c>
      <c r="H154" s="15" t="s">
        <v>795</v>
      </c>
      <c r="I154" s="8">
        <v>25000</v>
      </c>
      <c r="J154" s="9">
        <v>44446</v>
      </c>
      <c r="K154" s="25">
        <v>44561</v>
      </c>
      <c r="L154" s="63">
        <f>8753.6+9053.92+7672.88</f>
        <v>25480.400000000001</v>
      </c>
      <c r="M154" s="24" t="s">
        <v>833</v>
      </c>
      <c r="N154" s="26" t="s">
        <v>1261</v>
      </c>
    </row>
    <row r="155" spans="1:14" x14ac:dyDescent="0.2">
      <c r="A155" s="29" t="s">
        <v>834</v>
      </c>
      <c r="B155" s="31">
        <v>44435</v>
      </c>
      <c r="C155" s="26" t="s">
        <v>835</v>
      </c>
      <c r="D155" s="26" t="s">
        <v>35</v>
      </c>
      <c r="E155" s="26" t="s">
        <v>15</v>
      </c>
      <c r="F155" s="26"/>
      <c r="G155" s="52" t="s">
        <v>836</v>
      </c>
      <c r="H155" s="36" t="s">
        <v>837</v>
      </c>
      <c r="I155" s="8">
        <v>8000</v>
      </c>
      <c r="J155" s="9">
        <v>44440</v>
      </c>
      <c r="K155" s="25">
        <v>44469</v>
      </c>
      <c r="L155" s="24">
        <v>7507.46</v>
      </c>
      <c r="M155" s="24" t="s">
        <v>838</v>
      </c>
      <c r="N155" s="26" t="s">
        <v>839</v>
      </c>
    </row>
    <row r="156" spans="1:14" x14ac:dyDescent="0.25">
      <c r="A156" s="34" t="s">
        <v>840</v>
      </c>
      <c r="B156" s="31">
        <v>44438</v>
      </c>
      <c r="C156" s="26" t="s">
        <v>841</v>
      </c>
      <c r="D156" s="26" t="s">
        <v>35</v>
      </c>
      <c r="E156" s="26" t="s">
        <v>15</v>
      </c>
      <c r="F156" s="26"/>
      <c r="G156" s="26" t="s">
        <v>842</v>
      </c>
      <c r="H156" s="15" t="s">
        <v>843</v>
      </c>
      <c r="I156" s="8">
        <v>3744</v>
      </c>
      <c r="J156" s="9">
        <v>44228</v>
      </c>
      <c r="K156" s="25">
        <v>44454</v>
      </c>
      <c r="L156" s="24">
        <f>2283.84+1563.84</f>
        <v>3847.6800000000003</v>
      </c>
      <c r="M156" s="24" t="s">
        <v>844</v>
      </c>
      <c r="N156" s="26" t="s">
        <v>845</v>
      </c>
    </row>
    <row r="157" spans="1:14" x14ac:dyDescent="0.2">
      <c r="A157" s="29" t="s">
        <v>846</v>
      </c>
      <c r="B157" s="31">
        <v>44438</v>
      </c>
      <c r="C157" s="29" t="s">
        <v>847</v>
      </c>
      <c r="D157" s="26" t="s">
        <v>16</v>
      </c>
      <c r="E157" s="26" t="s">
        <v>15</v>
      </c>
      <c r="F157" s="26"/>
      <c r="G157" s="26" t="s">
        <v>637</v>
      </c>
      <c r="H157" s="15" t="s">
        <v>582</v>
      </c>
      <c r="I157" s="8">
        <v>120</v>
      </c>
      <c r="J157" s="9">
        <v>44435</v>
      </c>
      <c r="K157" s="25">
        <v>44454</v>
      </c>
      <c r="L157" s="24">
        <v>120</v>
      </c>
      <c r="M157" s="24" t="s">
        <v>848</v>
      </c>
      <c r="N157" s="26" t="s">
        <v>849</v>
      </c>
    </row>
    <row r="158" spans="1:14" ht="22.5" x14ac:dyDescent="0.2">
      <c r="A158" s="29" t="s">
        <v>850</v>
      </c>
      <c r="B158" s="31">
        <v>44438</v>
      </c>
      <c r="C158" s="26" t="s">
        <v>851</v>
      </c>
      <c r="D158" s="26" t="s">
        <v>16</v>
      </c>
      <c r="E158" s="68" t="s">
        <v>926</v>
      </c>
      <c r="F158" s="26" t="s">
        <v>156</v>
      </c>
      <c r="G158" s="26" t="s">
        <v>852</v>
      </c>
      <c r="H158" s="15" t="s">
        <v>853</v>
      </c>
      <c r="I158" s="8">
        <v>170</v>
      </c>
      <c r="J158" s="9">
        <v>44440</v>
      </c>
      <c r="K158" s="25">
        <v>44454</v>
      </c>
      <c r="L158" s="24">
        <f>169.03</f>
        <v>169.03</v>
      </c>
      <c r="M158" s="24" t="s">
        <v>854</v>
      </c>
      <c r="N158" s="26" t="s">
        <v>855</v>
      </c>
    </row>
    <row r="159" spans="1:14" s="54" customFormat="1" x14ac:dyDescent="0.2">
      <c r="A159" s="65" t="s">
        <v>856</v>
      </c>
      <c r="B159" s="35">
        <v>44440</v>
      </c>
      <c r="C159" s="27" t="s">
        <v>857</v>
      </c>
      <c r="D159" s="27" t="s">
        <v>16</v>
      </c>
      <c r="E159" s="27" t="s">
        <v>15</v>
      </c>
      <c r="F159" s="27"/>
      <c r="G159" s="54" t="s">
        <v>858</v>
      </c>
      <c r="H159" s="36" t="s">
        <v>426</v>
      </c>
      <c r="I159" s="37">
        <v>61</v>
      </c>
      <c r="J159" s="25">
        <v>44447</v>
      </c>
      <c r="K159" s="25">
        <v>44469</v>
      </c>
      <c r="L159" s="24"/>
      <c r="M159" s="24" t="s">
        <v>859</v>
      </c>
      <c r="N159" s="27" t="s">
        <v>860</v>
      </c>
    </row>
    <row r="160" spans="1:14" x14ac:dyDescent="0.2">
      <c r="A160" s="29" t="s">
        <v>861</v>
      </c>
      <c r="B160" s="31">
        <v>44445</v>
      </c>
      <c r="C160" s="29" t="s">
        <v>862</v>
      </c>
      <c r="D160" s="26" t="s">
        <v>35</v>
      </c>
      <c r="E160" s="26" t="s">
        <v>15</v>
      </c>
      <c r="F160" s="26"/>
      <c r="G160" s="26" t="s">
        <v>863</v>
      </c>
      <c r="H160" s="15" t="s">
        <v>864</v>
      </c>
      <c r="I160" s="8">
        <v>520</v>
      </c>
      <c r="J160" s="9">
        <v>43647</v>
      </c>
      <c r="K160" s="25">
        <v>43830</v>
      </c>
      <c r="L160" s="24">
        <v>520</v>
      </c>
      <c r="M160" s="24" t="s">
        <v>925</v>
      </c>
      <c r="N160" s="26" t="s">
        <v>865</v>
      </c>
    </row>
    <row r="161" spans="1:14" x14ac:dyDescent="0.2">
      <c r="A161" s="29" t="s">
        <v>866</v>
      </c>
      <c r="B161" s="31">
        <v>44449</v>
      </c>
      <c r="C161" s="29" t="s">
        <v>867</v>
      </c>
      <c r="D161" s="26" t="s">
        <v>16</v>
      </c>
      <c r="E161" s="26" t="s">
        <v>15</v>
      </c>
      <c r="F161" s="26"/>
      <c r="G161" s="26" t="s">
        <v>270</v>
      </c>
      <c r="H161" s="15" t="s">
        <v>271</v>
      </c>
      <c r="I161" s="8">
        <v>695</v>
      </c>
      <c r="J161" s="9">
        <v>44448</v>
      </c>
      <c r="K161" s="25">
        <v>44448</v>
      </c>
      <c r="L161" s="24">
        <v>695</v>
      </c>
      <c r="M161" s="24" t="s">
        <v>868</v>
      </c>
      <c r="N161" s="27" t="s">
        <v>869</v>
      </c>
    </row>
    <row r="162" spans="1:14" ht="56.25" x14ac:dyDescent="0.2">
      <c r="A162" s="29" t="s">
        <v>870</v>
      </c>
      <c r="B162" s="31">
        <v>44449</v>
      </c>
      <c r="C162" s="34" t="s">
        <v>871</v>
      </c>
      <c r="D162" s="26" t="s">
        <v>35</v>
      </c>
      <c r="E162" s="26" t="s">
        <v>24</v>
      </c>
      <c r="F162" s="26" t="s">
        <v>872</v>
      </c>
      <c r="G162" s="52" t="s">
        <v>873</v>
      </c>
      <c r="H162" s="36" t="s">
        <v>874</v>
      </c>
      <c r="I162" s="8">
        <v>20000</v>
      </c>
      <c r="J162" s="9">
        <v>44470</v>
      </c>
      <c r="K162" s="25">
        <v>44561</v>
      </c>
      <c r="L162" s="24">
        <f>15006.78+7200.29</f>
        <v>22207.07</v>
      </c>
      <c r="M162" s="24" t="s">
        <v>875</v>
      </c>
      <c r="N162" s="26" t="s">
        <v>1255</v>
      </c>
    </row>
    <row r="163" spans="1:14" ht="22.5" x14ac:dyDescent="0.25">
      <c r="A163" s="30" t="s">
        <v>876</v>
      </c>
      <c r="B163" s="31">
        <v>44455</v>
      </c>
      <c r="C163" s="26" t="s">
        <v>877</v>
      </c>
      <c r="D163" s="26" t="s">
        <v>16</v>
      </c>
      <c r="E163" s="26" t="s">
        <v>24</v>
      </c>
      <c r="F163" s="26" t="s">
        <v>878</v>
      </c>
      <c r="G163" s="26" t="s">
        <v>879</v>
      </c>
      <c r="H163" s="15" t="s">
        <v>76</v>
      </c>
      <c r="I163" s="8">
        <v>340</v>
      </c>
      <c r="J163" s="9">
        <v>44473</v>
      </c>
      <c r="K163" s="25">
        <v>44480</v>
      </c>
      <c r="L163" s="24">
        <f>208+132</f>
        <v>340</v>
      </c>
      <c r="M163" s="24" t="s">
        <v>880</v>
      </c>
      <c r="N163" s="26" t="s">
        <v>881</v>
      </c>
    </row>
    <row r="164" spans="1:14" ht="22.5" x14ac:dyDescent="0.25">
      <c r="A164" s="30" t="s">
        <v>882</v>
      </c>
      <c r="B164" s="31">
        <v>44461</v>
      </c>
      <c r="C164" s="26" t="s">
        <v>883</v>
      </c>
      <c r="D164" s="26" t="s">
        <v>16</v>
      </c>
      <c r="E164" s="26" t="s">
        <v>24</v>
      </c>
      <c r="F164" s="26" t="s">
        <v>884</v>
      </c>
      <c r="G164" s="26" t="s">
        <v>278</v>
      </c>
      <c r="H164" s="15" t="s">
        <v>885</v>
      </c>
      <c r="I164" s="8">
        <v>59.2</v>
      </c>
      <c r="J164" s="9">
        <v>44466</v>
      </c>
      <c r="K164" s="25">
        <v>44469</v>
      </c>
      <c r="L164" s="24">
        <f>53.35</f>
        <v>53.35</v>
      </c>
      <c r="M164" s="24" t="s">
        <v>886</v>
      </c>
      <c r="N164" s="26" t="s">
        <v>887</v>
      </c>
    </row>
    <row r="165" spans="1:14" x14ac:dyDescent="0.25">
      <c r="A165" s="30" t="s">
        <v>888</v>
      </c>
      <c r="B165" s="31">
        <v>44461</v>
      </c>
      <c r="C165" s="26" t="s">
        <v>889</v>
      </c>
      <c r="D165" s="26" t="s">
        <v>35</v>
      </c>
      <c r="E165" s="26" t="s">
        <v>15</v>
      </c>
      <c r="F165" s="26"/>
      <c r="G165" s="26" t="s">
        <v>648</v>
      </c>
      <c r="H165" s="15" t="s">
        <v>649</v>
      </c>
      <c r="I165" s="8">
        <v>528.9</v>
      </c>
      <c r="J165" s="9">
        <v>44466</v>
      </c>
      <c r="K165" s="25">
        <v>44469</v>
      </c>
      <c r="L165" s="24"/>
      <c r="M165" s="24" t="s">
        <v>890</v>
      </c>
      <c r="N165" s="26" t="s">
        <v>891</v>
      </c>
    </row>
    <row r="166" spans="1:14" ht="22.5" x14ac:dyDescent="0.25">
      <c r="A166" s="30" t="s">
        <v>892</v>
      </c>
      <c r="B166" s="31">
        <v>44461</v>
      </c>
      <c r="C166" s="26" t="s">
        <v>893</v>
      </c>
      <c r="D166" s="26" t="s">
        <v>16</v>
      </c>
      <c r="E166" s="26" t="s">
        <v>15</v>
      </c>
      <c r="F166" s="26"/>
      <c r="G166" s="26" t="s">
        <v>894</v>
      </c>
      <c r="H166" s="15" t="s">
        <v>426</v>
      </c>
      <c r="I166" s="37">
        <f>60+40</f>
        <v>100</v>
      </c>
      <c r="J166" s="9">
        <v>44462</v>
      </c>
      <c r="K166" s="25">
        <v>44462</v>
      </c>
      <c r="L166" s="24">
        <v>60</v>
      </c>
      <c r="M166" s="63" t="s">
        <v>1262</v>
      </c>
      <c r="N166" s="26" t="s">
        <v>1254</v>
      </c>
    </row>
    <row r="167" spans="1:14" ht="22.5" x14ac:dyDescent="0.25">
      <c r="A167" s="30" t="s">
        <v>895</v>
      </c>
      <c r="B167" s="31">
        <v>44463</v>
      </c>
      <c r="C167" s="26" t="s">
        <v>896</v>
      </c>
      <c r="D167" s="26" t="s">
        <v>35</v>
      </c>
      <c r="E167" s="26" t="s">
        <v>24</v>
      </c>
      <c r="F167" s="26" t="s">
        <v>897</v>
      </c>
      <c r="G167" s="26" t="s">
        <v>214</v>
      </c>
      <c r="H167" s="15" t="s">
        <v>215</v>
      </c>
      <c r="I167" s="37">
        <f>1100+ 190</f>
        <v>1290</v>
      </c>
      <c r="J167" s="9">
        <v>44463</v>
      </c>
      <c r="K167" s="9">
        <v>44482</v>
      </c>
      <c r="L167" s="24">
        <f>1100+190</f>
        <v>1290</v>
      </c>
      <c r="M167" s="63" t="s">
        <v>1263</v>
      </c>
      <c r="N167" s="27" t="s">
        <v>1253</v>
      </c>
    </row>
    <row r="168" spans="1:14" ht="33.75" x14ac:dyDescent="0.25">
      <c r="A168" s="30" t="s">
        <v>898</v>
      </c>
      <c r="B168" s="31">
        <v>44463</v>
      </c>
      <c r="C168" s="26" t="s">
        <v>899</v>
      </c>
      <c r="D168" s="26" t="s">
        <v>16</v>
      </c>
      <c r="E168" s="26" t="s">
        <v>24</v>
      </c>
      <c r="F168" s="26" t="s">
        <v>900</v>
      </c>
      <c r="G168" s="26" t="s">
        <v>39</v>
      </c>
      <c r="H168" s="15" t="s">
        <v>40</v>
      </c>
      <c r="I168" s="8">
        <v>1342.95</v>
      </c>
      <c r="J168" s="9">
        <v>44463</v>
      </c>
      <c r="K168" s="9">
        <v>44482</v>
      </c>
      <c r="L168" s="24">
        <v>1342.95</v>
      </c>
      <c r="M168" s="63" t="s">
        <v>901</v>
      </c>
      <c r="N168" s="26" t="s">
        <v>902</v>
      </c>
    </row>
    <row r="169" spans="1:14" ht="22.5" x14ac:dyDescent="0.25">
      <c r="A169" s="30" t="s">
        <v>903</v>
      </c>
      <c r="B169" s="31">
        <v>44463</v>
      </c>
      <c r="C169" s="26" t="s">
        <v>904</v>
      </c>
      <c r="D169" s="26" t="s">
        <v>23</v>
      </c>
      <c r="E169" s="26" t="s">
        <v>24</v>
      </c>
      <c r="F169" s="26" t="s">
        <v>905</v>
      </c>
      <c r="G169" s="26" t="s">
        <v>919</v>
      </c>
      <c r="H169" s="15" t="s">
        <v>788</v>
      </c>
      <c r="I169" s="8">
        <v>500</v>
      </c>
      <c r="J169" s="9">
        <v>44469</v>
      </c>
      <c r="K169" s="9">
        <v>44473</v>
      </c>
      <c r="L169" s="74">
        <v>500</v>
      </c>
      <c r="M169" s="63" t="s">
        <v>906</v>
      </c>
      <c r="N169" s="26" t="s">
        <v>907</v>
      </c>
    </row>
    <row r="170" spans="1:14" x14ac:dyDescent="0.25">
      <c r="A170" s="30" t="s">
        <v>908</v>
      </c>
      <c r="B170" s="31">
        <v>44466</v>
      </c>
      <c r="C170" s="26" t="s">
        <v>909</v>
      </c>
      <c r="D170" s="26" t="s">
        <v>16</v>
      </c>
      <c r="E170" s="26" t="s">
        <v>15</v>
      </c>
      <c r="F170" s="26"/>
      <c r="G170" s="26" t="s">
        <v>270</v>
      </c>
      <c r="H170" s="15" t="s">
        <v>271</v>
      </c>
      <c r="I170" s="8">
        <v>375</v>
      </c>
      <c r="J170" s="9">
        <v>44470</v>
      </c>
      <c r="K170" s="9">
        <v>44561</v>
      </c>
      <c r="L170" s="24">
        <v>375</v>
      </c>
      <c r="M170" s="63" t="s">
        <v>915</v>
      </c>
      <c r="N170" s="26" t="s">
        <v>910</v>
      </c>
    </row>
    <row r="171" spans="1:14" ht="22.5" x14ac:dyDescent="0.2">
      <c r="A171" s="29" t="s">
        <v>911</v>
      </c>
      <c r="B171" s="31">
        <v>44468</v>
      </c>
      <c r="C171" s="26" t="s">
        <v>912</v>
      </c>
      <c r="D171" s="26" t="s">
        <v>16</v>
      </c>
      <c r="E171" s="26" t="s">
        <v>24</v>
      </c>
      <c r="F171" s="26" t="s">
        <v>913</v>
      </c>
      <c r="G171" s="26" t="s">
        <v>502</v>
      </c>
      <c r="H171" s="15" t="s">
        <v>503</v>
      </c>
      <c r="I171" s="8">
        <v>485</v>
      </c>
      <c r="J171" s="9">
        <v>44468</v>
      </c>
      <c r="K171" s="9">
        <v>44475</v>
      </c>
      <c r="L171" s="24">
        <f>436.86+48.54</f>
        <v>485.40000000000003</v>
      </c>
      <c r="M171" s="63" t="s">
        <v>916</v>
      </c>
      <c r="N171" s="26" t="s">
        <v>914</v>
      </c>
    </row>
    <row r="172" spans="1:14" ht="67.5" x14ac:dyDescent="0.2">
      <c r="A172" s="29" t="s">
        <v>928</v>
      </c>
      <c r="B172" s="31">
        <v>44473</v>
      </c>
      <c r="C172" s="26" t="s">
        <v>929</v>
      </c>
      <c r="D172" s="26" t="s">
        <v>16</v>
      </c>
      <c r="E172" s="26" t="s">
        <v>24</v>
      </c>
      <c r="F172" s="26" t="s">
        <v>930</v>
      </c>
      <c r="G172" s="52" t="s">
        <v>931</v>
      </c>
      <c r="H172" s="52">
        <v>12312830156</v>
      </c>
      <c r="I172" s="8">
        <v>27000</v>
      </c>
      <c r="J172" s="9">
        <v>44480</v>
      </c>
      <c r="K172" s="9">
        <v>44561</v>
      </c>
      <c r="L172" s="63"/>
      <c r="M172" s="63" t="s">
        <v>932</v>
      </c>
      <c r="N172" s="26" t="s">
        <v>1264</v>
      </c>
    </row>
    <row r="173" spans="1:14" ht="78.75" x14ac:dyDescent="0.2">
      <c r="A173" s="29" t="s">
        <v>933</v>
      </c>
      <c r="B173" s="31">
        <v>44473</v>
      </c>
      <c r="C173" s="26" t="s">
        <v>829</v>
      </c>
      <c r="D173" s="26" t="s">
        <v>16</v>
      </c>
      <c r="E173" s="26" t="s">
        <v>24</v>
      </c>
      <c r="F173" s="26" t="s">
        <v>934</v>
      </c>
      <c r="G173" s="52" t="s">
        <v>794</v>
      </c>
      <c r="H173" s="36" t="s">
        <v>795</v>
      </c>
      <c r="I173" s="8">
        <v>24825</v>
      </c>
      <c r="J173" s="9">
        <v>44480</v>
      </c>
      <c r="K173" s="9">
        <v>44561</v>
      </c>
      <c r="L173" s="63"/>
      <c r="M173" s="63" t="s">
        <v>935</v>
      </c>
      <c r="N173" s="26" t="s">
        <v>936</v>
      </c>
    </row>
    <row r="174" spans="1:14" ht="67.5" x14ac:dyDescent="0.2">
      <c r="A174" s="29" t="s">
        <v>937</v>
      </c>
      <c r="B174" s="31">
        <v>44473</v>
      </c>
      <c r="C174" s="26" t="s">
        <v>832</v>
      </c>
      <c r="D174" s="26" t="s">
        <v>16</v>
      </c>
      <c r="E174" s="26" t="s">
        <v>24</v>
      </c>
      <c r="F174" s="26" t="s">
        <v>930</v>
      </c>
      <c r="G174" s="52" t="s">
        <v>931</v>
      </c>
      <c r="H174" s="52">
        <v>12312830156</v>
      </c>
      <c r="I174" s="8">
        <v>26100</v>
      </c>
      <c r="J174" s="9">
        <v>44480</v>
      </c>
      <c r="K174" s="9">
        <v>44561</v>
      </c>
      <c r="L174" s="24">
        <f>18055.5+9742.05</f>
        <v>27797.55</v>
      </c>
      <c r="M174" s="63" t="s">
        <v>938</v>
      </c>
      <c r="N174" s="26" t="s">
        <v>1265</v>
      </c>
    </row>
    <row r="175" spans="1:14" ht="33.75" x14ac:dyDescent="0.2">
      <c r="A175" s="29" t="s">
        <v>939</v>
      </c>
      <c r="B175" s="31">
        <v>44474</v>
      </c>
      <c r="C175" s="69" t="s">
        <v>940</v>
      </c>
      <c r="D175" s="26" t="s">
        <v>35</v>
      </c>
      <c r="E175" s="26" t="s">
        <v>44</v>
      </c>
      <c r="F175" s="26" t="s">
        <v>826</v>
      </c>
      <c r="G175" s="26" t="s">
        <v>836</v>
      </c>
      <c r="H175" s="36" t="s">
        <v>837</v>
      </c>
      <c r="I175" s="8">
        <v>8000</v>
      </c>
      <c r="J175" s="9">
        <v>44409</v>
      </c>
      <c r="K175" s="9">
        <v>44439</v>
      </c>
      <c r="L175" s="63">
        <v>7169.59</v>
      </c>
      <c r="M175" s="63" t="s">
        <v>941</v>
      </c>
      <c r="N175" s="26" t="s">
        <v>942</v>
      </c>
    </row>
    <row r="176" spans="1:14" ht="56.25" x14ac:dyDescent="0.2">
      <c r="A176" s="29" t="s">
        <v>943</v>
      </c>
      <c r="B176" s="31">
        <v>44477</v>
      </c>
      <c r="C176" s="26" t="s">
        <v>944</v>
      </c>
      <c r="D176" s="26" t="s">
        <v>35</v>
      </c>
      <c r="E176" s="26" t="s">
        <v>24</v>
      </c>
      <c r="F176" s="26" t="s">
        <v>945</v>
      </c>
      <c r="G176" s="52" t="s">
        <v>946</v>
      </c>
      <c r="H176" s="36" t="s">
        <v>947</v>
      </c>
      <c r="I176" s="37">
        <v>38000</v>
      </c>
      <c r="J176" s="9">
        <v>44501</v>
      </c>
      <c r="K176" s="25">
        <v>44561</v>
      </c>
      <c r="L176" s="63"/>
      <c r="M176" s="63" t="s">
        <v>948</v>
      </c>
      <c r="N176" s="26" t="s">
        <v>949</v>
      </c>
    </row>
    <row r="177" spans="1:14" ht="22.5" x14ac:dyDescent="0.25">
      <c r="A177" s="30" t="s">
        <v>950</v>
      </c>
      <c r="B177" s="31">
        <v>44480</v>
      </c>
      <c r="C177" s="26" t="s">
        <v>951</v>
      </c>
      <c r="D177" s="26" t="s">
        <v>16</v>
      </c>
      <c r="E177" s="26" t="s">
        <v>24</v>
      </c>
      <c r="F177" s="26" t="s">
        <v>879</v>
      </c>
      <c r="G177" s="26" t="s">
        <v>57</v>
      </c>
      <c r="H177" s="15" t="s">
        <v>58</v>
      </c>
      <c r="I177" s="8">
        <v>480</v>
      </c>
      <c r="J177" s="9">
        <v>44476</v>
      </c>
      <c r="K177" s="9">
        <v>44530</v>
      </c>
      <c r="L177" s="24">
        <f>480</f>
        <v>480</v>
      </c>
      <c r="M177" s="63" t="s">
        <v>952</v>
      </c>
      <c r="N177" s="26" t="s">
        <v>953</v>
      </c>
    </row>
    <row r="178" spans="1:14" x14ac:dyDescent="0.25">
      <c r="A178" s="30" t="s">
        <v>954</v>
      </c>
      <c r="B178" s="31">
        <v>44481</v>
      </c>
      <c r="C178" s="26" t="s">
        <v>955</v>
      </c>
      <c r="D178" s="26" t="s">
        <v>16</v>
      </c>
      <c r="E178" s="26" t="s">
        <v>15</v>
      </c>
      <c r="F178" s="26"/>
      <c r="G178" s="26" t="s">
        <v>956</v>
      </c>
      <c r="H178" s="15" t="s">
        <v>426</v>
      </c>
      <c r="I178" s="8">
        <v>61.1</v>
      </c>
      <c r="J178" s="9">
        <v>44480</v>
      </c>
      <c r="K178" s="9">
        <v>44500</v>
      </c>
      <c r="L178" s="63">
        <v>58.6</v>
      </c>
      <c r="M178" s="63" t="s">
        <v>957</v>
      </c>
      <c r="N178" s="26" t="s">
        <v>958</v>
      </c>
    </row>
    <row r="179" spans="1:14" ht="22.5" x14ac:dyDescent="0.2">
      <c r="A179" s="29" t="s">
        <v>959</v>
      </c>
      <c r="B179" s="31">
        <v>44482</v>
      </c>
      <c r="C179" s="26" t="s">
        <v>960</v>
      </c>
      <c r="D179" s="26" t="s">
        <v>16</v>
      </c>
      <c r="E179" s="26" t="s">
        <v>24</v>
      </c>
      <c r="F179" s="26" t="s">
        <v>961</v>
      </c>
      <c r="G179" s="26" t="s">
        <v>169</v>
      </c>
      <c r="H179" s="15" t="s">
        <v>170</v>
      </c>
      <c r="I179" s="8">
        <v>995</v>
      </c>
      <c r="J179" s="9">
        <v>44483</v>
      </c>
      <c r="K179" s="9">
        <v>44491</v>
      </c>
      <c r="L179" s="63">
        <v>815.57</v>
      </c>
      <c r="M179" s="63" t="s">
        <v>962</v>
      </c>
      <c r="N179" s="26" t="s">
        <v>963</v>
      </c>
    </row>
    <row r="180" spans="1:14" ht="22.5" x14ac:dyDescent="0.2">
      <c r="A180" s="29" t="s">
        <v>964</v>
      </c>
      <c r="B180" s="31">
        <v>44483</v>
      </c>
      <c r="C180" s="26" t="s">
        <v>965</v>
      </c>
      <c r="D180" s="26" t="s">
        <v>35</v>
      </c>
      <c r="E180" s="26" t="s">
        <v>15</v>
      </c>
      <c r="F180" s="26"/>
      <c r="G180" s="26" t="s">
        <v>966</v>
      </c>
      <c r="H180" s="15" t="s">
        <v>967</v>
      </c>
      <c r="I180" s="8">
        <v>6075.47</v>
      </c>
      <c r="J180" s="9">
        <v>44197</v>
      </c>
      <c r="K180" s="9">
        <v>44561</v>
      </c>
      <c r="L180" s="63">
        <v>3108.8</v>
      </c>
      <c r="M180" s="63" t="s">
        <v>968</v>
      </c>
      <c r="N180" s="26" t="s">
        <v>969</v>
      </c>
    </row>
    <row r="181" spans="1:14" x14ac:dyDescent="0.25">
      <c r="A181" s="30" t="s">
        <v>970</v>
      </c>
      <c r="B181" s="31">
        <v>44484</v>
      </c>
      <c r="C181" s="26" t="s">
        <v>971</v>
      </c>
      <c r="D181" s="26" t="s">
        <v>23</v>
      </c>
      <c r="E181" s="26" t="s">
        <v>15</v>
      </c>
      <c r="F181" s="26"/>
      <c r="G181" s="26" t="s">
        <v>209</v>
      </c>
      <c r="H181" s="15" t="s">
        <v>210</v>
      </c>
      <c r="I181" s="8">
        <v>550</v>
      </c>
      <c r="J181" s="9">
        <v>44489</v>
      </c>
      <c r="K181" s="9">
        <v>44490</v>
      </c>
      <c r="L181" s="63"/>
      <c r="M181" s="63" t="s">
        <v>972</v>
      </c>
      <c r="N181" s="26" t="s">
        <v>973</v>
      </c>
    </row>
    <row r="182" spans="1:14" x14ac:dyDescent="0.25">
      <c r="A182" s="30" t="s">
        <v>974</v>
      </c>
      <c r="B182" s="31">
        <v>44484</v>
      </c>
      <c r="C182" s="26" t="s">
        <v>975</v>
      </c>
      <c r="D182" s="26" t="s">
        <v>16</v>
      </c>
      <c r="E182" s="26" t="s">
        <v>15</v>
      </c>
      <c r="F182" s="26"/>
      <c r="G182" s="26" t="s">
        <v>209</v>
      </c>
      <c r="H182" s="15" t="s">
        <v>210</v>
      </c>
      <c r="I182" s="8">
        <v>281</v>
      </c>
      <c r="J182" s="9">
        <v>44480</v>
      </c>
      <c r="K182" s="9">
        <v>44480</v>
      </c>
      <c r="L182" s="24">
        <v>281</v>
      </c>
      <c r="M182" s="63" t="s">
        <v>976</v>
      </c>
      <c r="N182" s="26" t="s">
        <v>977</v>
      </c>
    </row>
    <row r="183" spans="1:14" ht="22.5" x14ac:dyDescent="0.25">
      <c r="A183" s="30" t="s">
        <v>978</v>
      </c>
      <c r="B183" s="31">
        <v>44484</v>
      </c>
      <c r="C183" s="26" t="s">
        <v>979</v>
      </c>
      <c r="D183" s="26" t="s">
        <v>16</v>
      </c>
      <c r="E183" s="26" t="s">
        <v>15</v>
      </c>
      <c r="F183" s="26"/>
      <c r="G183" s="26" t="s">
        <v>347</v>
      </c>
      <c r="H183" s="15" t="s">
        <v>151</v>
      </c>
      <c r="I183" s="8">
        <v>1000</v>
      </c>
      <c r="J183" s="9">
        <v>44483</v>
      </c>
      <c r="K183" s="9">
        <v>44530</v>
      </c>
      <c r="L183" s="24">
        <v>1000</v>
      </c>
      <c r="M183" s="63" t="s">
        <v>980</v>
      </c>
      <c r="N183" s="26" t="s">
        <v>981</v>
      </c>
    </row>
    <row r="184" spans="1:14" x14ac:dyDescent="0.25">
      <c r="A184" s="30" t="s">
        <v>982</v>
      </c>
      <c r="B184" s="31">
        <v>44488</v>
      </c>
      <c r="C184" s="26" t="s">
        <v>983</v>
      </c>
      <c r="D184" s="26" t="s">
        <v>16</v>
      </c>
      <c r="E184" s="26" t="s">
        <v>15</v>
      </c>
      <c r="F184" s="26"/>
      <c r="G184" s="26" t="s">
        <v>230</v>
      </c>
      <c r="H184" s="15" t="s">
        <v>76</v>
      </c>
      <c r="I184" s="8">
        <v>487</v>
      </c>
      <c r="J184" s="9">
        <v>44494</v>
      </c>
      <c r="K184" s="9">
        <v>44524</v>
      </c>
      <c r="L184" s="24">
        <v>487</v>
      </c>
      <c r="M184" s="63" t="s">
        <v>984</v>
      </c>
      <c r="N184" s="26" t="s">
        <v>985</v>
      </c>
    </row>
    <row r="185" spans="1:14" ht="22.5" x14ac:dyDescent="0.25">
      <c r="A185" s="30" t="s">
        <v>986</v>
      </c>
      <c r="B185" s="31">
        <v>44490</v>
      </c>
      <c r="C185" s="26" t="s">
        <v>987</v>
      </c>
      <c r="D185" s="26" t="s">
        <v>35</v>
      </c>
      <c r="E185" s="26" t="s">
        <v>15</v>
      </c>
      <c r="F185" s="26"/>
      <c r="G185" s="26" t="s">
        <v>49</v>
      </c>
      <c r="H185" s="15">
        <v>97158180584</v>
      </c>
      <c r="I185" s="8">
        <v>330</v>
      </c>
      <c r="J185" s="9">
        <v>44562</v>
      </c>
      <c r="K185" s="9">
        <v>45657</v>
      </c>
      <c r="L185" s="63"/>
      <c r="M185" s="63" t="s">
        <v>988</v>
      </c>
      <c r="N185" s="26" t="s">
        <v>989</v>
      </c>
    </row>
    <row r="186" spans="1:14" x14ac:dyDescent="0.25">
      <c r="A186" s="30" t="s">
        <v>990</v>
      </c>
      <c r="B186" s="31">
        <v>44490</v>
      </c>
      <c r="C186" s="26" t="s">
        <v>991</v>
      </c>
      <c r="D186" s="26" t="s">
        <v>16</v>
      </c>
      <c r="E186" s="26" t="s">
        <v>15</v>
      </c>
      <c r="F186" s="26"/>
      <c r="G186" s="26" t="s">
        <v>992</v>
      </c>
      <c r="H186" s="15" t="s">
        <v>993</v>
      </c>
      <c r="I186" s="8">
        <v>254.4</v>
      </c>
      <c r="J186" s="9">
        <v>44490</v>
      </c>
      <c r="K186" s="9">
        <v>44497</v>
      </c>
      <c r="L186" s="63">
        <v>254.4</v>
      </c>
      <c r="M186" s="63" t="s">
        <v>994</v>
      </c>
      <c r="N186" s="26" t="s">
        <v>995</v>
      </c>
    </row>
    <row r="187" spans="1:14" x14ac:dyDescent="0.25">
      <c r="A187" s="30" t="s">
        <v>996</v>
      </c>
      <c r="B187" s="31">
        <v>44490</v>
      </c>
      <c r="C187" s="26" t="s">
        <v>997</v>
      </c>
      <c r="D187" s="26" t="s">
        <v>16</v>
      </c>
      <c r="E187" s="26" t="s">
        <v>15</v>
      </c>
      <c r="F187" s="26"/>
      <c r="G187" s="26" t="s">
        <v>794</v>
      </c>
      <c r="H187" s="15" t="s">
        <v>795</v>
      </c>
      <c r="I187" s="8">
        <v>24825</v>
      </c>
      <c r="J187" s="9">
        <v>44490</v>
      </c>
      <c r="K187" s="9">
        <v>44561</v>
      </c>
      <c r="L187" s="63">
        <v>24825</v>
      </c>
      <c r="M187" s="63" t="s">
        <v>935</v>
      </c>
      <c r="N187" s="26" t="s">
        <v>936</v>
      </c>
    </row>
    <row r="188" spans="1:14" ht="22.5" x14ac:dyDescent="0.25">
      <c r="A188" s="30" t="s">
        <v>998</v>
      </c>
      <c r="B188" s="31">
        <v>44491</v>
      </c>
      <c r="C188" s="26" t="s">
        <v>999</v>
      </c>
      <c r="D188" s="26" t="s">
        <v>35</v>
      </c>
      <c r="E188" s="26" t="s">
        <v>15</v>
      </c>
      <c r="F188" s="26"/>
      <c r="G188" s="26" t="s">
        <v>1000</v>
      </c>
      <c r="H188" s="15" t="s">
        <v>1001</v>
      </c>
      <c r="I188" s="8">
        <v>110</v>
      </c>
      <c r="J188" s="9">
        <v>44480</v>
      </c>
      <c r="K188" s="9">
        <v>44530</v>
      </c>
      <c r="L188" s="63">
        <v>110</v>
      </c>
      <c r="M188" s="63" t="s">
        <v>1002</v>
      </c>
      <c r="N188" s="26" t="s">
        <v>1003</v>
      </c>
    </row>
    <row r="189" spans="1:14" x14ac:dyDescent="0.2">
      <c r="A189" s="29" t="s">
        <v>1004</v>
      </c>
      <c r="B189" s="31">
        <v>44494</v>
      </c>
      <c r="C189" s="34" t="s">
        <v>1005</v>
      </c>
      <c r="D189" s="26" t="s">
        <v>23</v>
      </c>
      <c r="E189" s="26" t="s">
        <v>15</v>
      </c>
      <c r="F189" s="26"/>
      <c r="G189" s="26" t="s">
        <v>185</v>
      </c>
      <c r="H189" s="15" t="s">
        <v>186</v>
      </c>
      <c r="I189" s="8">
        <v>580</v>
      </c>
      <c r="J189" s="9">
        <v>44487</v>
      </c>
      <c r="K189" s="9">
        <v>44490</v>
      </c>
      <c r="L189" s="63">
        <v>580</v>
      </c>
      <c r="M189" s="63" t="s">
        <v>1006</v>
      </c>
      <c r="N189" s="26" t="s">
        <v>1007</v>
      </c>
    </row>
    <row r="190" spans="1:14" ht="22.5" x14ac:dyDescent="0.25">
      <c r="A190" s="30" t="s">
        <v>1008</v>
      </c>
      <c r="B190" s="31">
        <v>44495</v>
      </c>
      <c r="C190" s="26" t="s">
        <v>1009</v>
      </c>
      <c r="D190" s="26" t="s">
        <v>16</v>
      </c>
      <c r="E190" s="26" t="s">
        <v>24</v>
      </c>
      <c r="F190" s="26" t="s">
        <v>1010</v>
      </c>
      <c r="G190" s="26" t="s">
        <v>913</v>
      </c>
      <c r="H190" s="15" t="s">
        <v>1011</v>
      </c>
      <c r="I190" s="8">
        <v>2420</v>
      </c>
      <c r="J190" s="9">
        <v>44490</v>
      </c>
      <c r="K190" s="9">
        <v>44500</v>
      </c>
      <c r="L190" s="63"/>
      <c r="M190" s="63" t="s">
        <v>1012</v>
      </c>
      <c r="N190" s="26" t="s">
        <v>1013</v>
      </c>
    </row>
    <row r="191" spans="1:14" ht="33.75" x14ac:dyDescent="0.2">
      <c r="A191" s="29" t="s">
        <v>1014</v>
      </c>
      <c r="B191" s="31">
        <v>44495</v>
      </c>
      <c r="C191" s="26" t="s">
        <v>1015</v>
      </c>
      <c r="D191" s="26" t="s">
        <v>23</v>
      </c>
      <c r="E191" s="26" t="s">
        <v>24</v>
      </c>
      <c r="F191" s="26" t="s">
        <v>1016</v>
      </c>
      <c r="G191" s="52" t="s">
        <v>1017</v>
      </c>
      <c r="H191" s="36" t="s">
        <v>1018</v>
      </c>
      <c r="I191" s="12">
        <v>10170.48</v>
      </c>
      <c r="J191" s="9">
        <v>44501</v>
      </c>
      <c r="K191" s="9">
        <v>44561</v>
      </c>
      <c r="L191" s="63"/>
      <c r="M191" s="63" t="s">
        <v>1019</v>
      </c>
      <c r="N191" s="26" t="s">
        <v>1266</v>
      </c>
    </row>
    <row r="192" spans="1:14" ht="22.5" x14ac:dyDescent="0.25">
      <c r="A192" s="30" t="s">
        <v>1020</v>
      </c>
      <c r="B192" s="31">
        <v>44496</v>
      </c>
      <c r="C192" s="26" t="s">
        <v>1021</v>
      </c>
      <c r="D192" s="26" t="s">
        <v>16</v>
      </c>
      <c r="E192" s="26" t="s">
        <v>24</v>
      </c>
      <c r="F192" s="26" t="s">
        <v>1022</v>
      </c>
      <c r="G192" s="26" t="s">
        <v>1023</v>
      </c>
      <c r="H192" s="15" t="s">
        <v>1024</v>
      </c>
      <c r="I192" s="8">
        <v>190</v>
      </c>
      <c r="J192" s="9">
        <v>44497</v>
      </c>
      <c r="K192" s="9">
        <v>44500</v>
      </c>
      <c r="L192" s="63">
        <v>190</v>
      </c>
      <c r="M192" s="63" t="s">
        <v>1025</v>
      </c>
      <c r="N192" s="26" t="s">
        <v>1026</v>
      </c>
    </row>
    <row r="193" spans="1:14" ht="22.5" x14ac:dyDescent="0.25">
      <c r="A193" s="30" t="s">
        <v>1027</v>
      </c>
      <c r="B193" s="31">
        <v>44496</v>
      </c>
      <c r="C193" s="26" t="s">
        <v>1028</v>
      </c>
      <c r="D193" s="26" t="s">
        <v>16</v>
      </c>
      <c r="E193" s="26" t="s">
        <v>15</v>
      </c>
      <c r="F193" s="26"/>
      <c r="G193" s="26" t="s">
        <v>1029</v>
      </c>
      <c r="H193" s="15" t="s">
        <v>1030</v>
      </c>
      <c r="I193" s="8">
        <v>156</v>
      </c>
      <c r="J193" s="9">
        <v>44501</v>
      </c>
      <c r="K193" s="9">
        <v>44561</v>
      </c>
      <c r="L193" s="24">
        <v>156</v>
      </c>
      <c r="M193" s="63" t="s">
        <v>1031</v>
      </c>
      <c r="N193" s="26" t="s">
        <v>1032</v>
      </c>
    </row>
    <row r="194" spans="1:14" x14ac:dyDescent="0.25">
      <c r="A194" s="30" t="s">
        <v>1033</v>
      </c>
      <c r="B194" s="31">
        <v>44496</v>
      </c>
      <c r="C194" s="26" t="s">
        <v>1034</v>
      </c>
      <c r="D194" s="26" t="s">
        <v>35</v>
      </c>
      <c r="E194" s="26" t="s">
        <v>15</v>
      </c>
      <c r="F194" s="26"/>
      <c r="G194" s="26" t="s">
        <v>642</v>
      </c>
      <c r="H194" s="15" t="s">
        <v>1035</v>
      </c>
      <c r="I194" s="8">
        <v>1496.97</v>
      </c>
      <c r="J194" s="9">
        <v>44378</v>
      </c>
      <c r="K194" s="9">
        <v>44469</v>
      </c>
      <c r="L194" s="63">
        <v>1496.7</v>
      </c>
      <c r="M194" s="63" t="s">
        <v>1036</v>
      </c>
      <c r="N194" s="26" t="s">
        <v>1037</v>
      </c>
    </row>
    <row r="195" spans="1:14" x14ac:dyDescent="0.25">
      <c r="A195" s="30" t="s">
        <v>1038</v>
      </c>
      <c r="B195" s="31">
        <v>44497</v>
      </c>
      <c r="C195" s="26" t="s">
        <v>1039</v>
      </c>
      <c r="D195" s="26" t="s">
        <v>23</v>
      </c>
      <c r="E195" s="26" t="s">
        <v>15</v>
      </c>
      <c r="F195" s="26"/>
      <c r="G195" s="26" t="s">
        <v>1040</v>
      </c>
      <c r="H195" s="15" t="s">
        <v>1041</v>
      </c>
      <c r="I195" s="8">
        <v>200</v>
      </c>
      <c r="J195" s="9">
        <v>44489</v>
      </c>
      <c r="K195" s="9">
        <v>44489</v>
      </c>
      <c r="L195" s="24">
        <v>200</v>
      </c>
      <c r="M195" s="63" t="s">
        <v>1042</v>
      </c>
      <c r="N195" s="26" t="s">
        <v>1043</v>
      </c>
    </row>
    <row r="196" spans="1:14" x14ac:dyDescent="0.25">
      <c r="A196" s="30" t="s">
        <v>1044</v>
      </c>
      <c r="B196" s="31">
        <v>44498</v>
      </c>
      <c r="C196" s="26" t="s">
        <v>1045</v>
      </c>
      <c r="D196" s="26" t="s">
        <v>23</v>
      </c>
      <c r="E196" s="26" t="s">
        <v>15</v>
      </c>
      <c r="F196" s="26"/>
      <c r="G196" s="26" t="s">
        <v>919</v>
      </c>
      <c r="H196" s="15" t="s">
        <v>788</v>
      </c>
      <c r="I196" s="8">
        <v>50</v>
      </c>
      <c r="J196" s="9">
        <v>44420</v>
      </c>
      <c r="K196" s="9">
        <v>44429</v>
      </c>
      <c r="L196" s="24">
        <v>50</v>
      </c>
      <c r="M196" s="63" t="s">
        <v>1046</v>
      </c>
      <c r="N196" s="26" t="s">
        <v>1047</v>
      </c>
    </row>
    <row r="197" spans="1:14" x14ac:dyDescent="0.25">
      <c r="A197" s="30" t="s">
        <v>1048</v>
      </c>
      <c r="B197" s="31">
        <v>44498</v>
      </c>
      <c r="C197" s="26" t="s">
        <v>1049</v>
      </c>
      <c r="D197" s="26" t="s">
        <v>35</v>
      </c>
      <c r="E197" s="26" t="s">
        <v>15</v>
      </c>
      <c r="F197" s="26"/>
      <c r="G197" s="26" t="s">
        <v>1050</v>
      </c>
      <c r="H197" s="15" t="s">
        <v>1051</v>
      </c>
      <c r="I197" s="8">
        <v>180</v>
      </c>
      <c r="J197" s="9">
        <v>44256</v>
      </c>
      <c r="K197" s="9">
        <v>44561</v>
      </c>
      <c r="L197" s="63"/>
      <c r="M197" s="63" t="s">
        <v>1052</v>
      </c>
      <c r="N197" s="26" t="s">
        <v>1053</v>
      </c>
    </row>
    <row r="198" spans="1:14" ht="22.5" x14ac:dyDescent="0.25">
      <c r="A198" s="30" t="s">
        <v>1054</v>
      </c>
      <c r="B198" s="31">
        <v>44502</v>
      </c>
      <c r="C198" s="26" t="s">
        <v>486</v>
      </c>
      <c r="D198" s="26" t="s">
        <v>35</v>
      </c>
      <c r="E198" s="26" t="s">
        <v>15</v>
      </c>
      <c r="F198" s="26"/>
      <c r="G198" s="26" t="s">
        <v>487</v>
      </c>
      <c r="H198" s="15">
        <v>14840591003</v>
      </c>
      <c r="I198" s="8">
        <v>1826.01</v>
      </c>
      <c r="J198" s="9">
        <v>44501</v>
      </c>
      <c r="K198" s="9">
        <v>44681</v>
      </c>
      <c r="L198" s="63">
        <v>1826</v>
      </c>
      <c r="M198" s="63" t="s">
        <v>1055</v>
      </c>
      <c r="N198" s="26" t="s">
        <v>1056</v>
      </c>
    </row>
    <row r="199" spans="1:14" ht="33.75" x14ac:dyDescent="0.25">
      <c r="A199" s="30" t="s">
        <v>1057</v>
      </c>
      <c r="B199" s="31">
        <v>44503</v>
      </c>
      <c r="C199" s="26" t="s">
        <v>1058</v>
      </c>
      <c r="D199" s="26" t="s">
        <v>16</v>
      </c>
      <c r="E199" s="26" t="s">
        <v>24</v>
      </c>
      <c r="F199" s="26" t="s">
        <v>1059</v>
      </c>
      <c r="G199" s="26" t="s">
        <v>1060</v>
      </c>
      <c r="H199" s="15" t="s">
        <v>1061</v>
      </c>
      <c r="I199" s="8">
        <v>280</v>
      </c>
      <c r="J199" s="9">
        <v>44503</v>
      </c>
      <c r="K199" s="9">
        <v>44515</v>
      </c>
      <c r="L199" s="63">
        <v>280</v>
      </c>
      <c r="M199" s="63" t="s">
        <v>1062</v>
      </c>
      <c r="N199" s="26" t="s">
        <v>1267</v>
      </c>
    </row>
    <row r="200" spans="1:14" x14ac:dyDescent="0.25">
      <c r="A200" s="30" t="s">
        <v>1063</v>
      </c>
      <c r="B200" s="31">
        <v>44503</v>
      </c>
      <c r="C200" s="26" t="s">
        <v>1064</v>
      </c>
      <c r="D200" s="26" t="s">
        <v>16</v>
      </c>
      <c r="E200" s="26" t="s">
        <v>15</v>
      </c>
      <c r="F200" s="26"/>
      <c r="G200" s="26" t="s">
        <v>1065</v>
      </c>
      <c r="H200" s="15" t="s">
        <v>1066</v>
      </c>
      <c r="I200" s="8">
        <v>850</v>
      </c>
      <c r="J200" s="9">
        <v>44502</v>
      </c>
      <c r="K200" s="9">
        <v>44532</v>
      </c>
      <c r="L200" s="63"/>
      <c r="M200" s="63" t="s">
        <v>1067</v>
      </c>
      <c r="N200" s="26" t="s">
        <v>1068</v>
      </c>
    </row>
    <row r="201" spans="1:14" ht="22.5" x14ac:dyDescent="0.25">
      <c r="A201" s="30" t="s">
        <v>1069</v>
      </c>
      <c r="B201" s="31">
        <v>44503</v>
      </c>
      <c r="C201" s="26" t="s">
        <v>1070</v>
      </c>
      <c r="D201" s="26" t="s">
        <v>16</v>
      </c>
      <c r="E201" s="26" t="s">
        <v>15</v>
      </c>
      <c r="F201" s="26"/>
      <c r="G201" s="26" t="s">
        <v>140</v>
      </c>
      <c r="H201" s="15" t="s">
        <v>141</v>
      </c>
      <c r="I201" s="8">
        <v>92</v>
      </c>
      <c r="J201" s="9">
        <v>44503</v>
      </c>
      <c r="K201" s="9">
        <v>44545</v>
      </c>
      <c r="L201" s="63">
        <v>92</v>
      </c>
      <c r="M201" s="63" t="s">
        <v>1071</v>
      </c>
      <c r="N201" s="26" t="s">
        <v>1072</v>
      </c>
    </row>
    <row r="202" spans="1:14" ht="22.5" x14ac:dyDescent="0.25">
      <c r="A202" s="30" t="s">
        <v>1073</v>
      </c>
      <c r="B202" s="31">
        <v>44504</v>
      </c>
      <c r="C202" s="26" t="s">
        <v>1074</v>
      </c>
      <c r="D202" s="26" t="s">
        <v>35</v>
      </c>
      <c r="E202" s="26" t="s">
        <v>15</v>
      </c>
      <c r="F202" s="26"/>
      <c r="G202" s="26" t="s">
        <v>654</v>
      </c>
      <c r="H202" s="15" t="s">
        <v>1075</v>
      </c>
      <c r="I202" s="8">
        <v>2130</v>
      </c>
      <c r="J202" s="9">
        <v>44510</v>
      </c>
      <c r="K202" s="9">
        <v>44561</v>
      </c>
      <c r="L202" s="63"/>
      <c r="M202" s="63" t="s">
        <v>1076</v>
      </c>
      <c r="N202" s="26" t="s">
        <v>1077</v>
      </c>
    </row>
    <row r="203" spans="1:14" x14ac:dyDescent="0.25">
      <c r="A203" s="30" t="s">
        <v>1078</v>
      </c>
      <c r="B203" s="31">
        <v>44509</v>
      </c>
      <c r="C203" s="26" t="s">
        <v>1079</v>
      </c>
      <c r="D203" s="26" t="s">
        <v>16</v>
      </c>
      <c r="E203" s="26" t="s">
        <v>15</v>
      </c>
      <c r="F203" s="26"/>
      <c r="G203" s="26" t="s">
        <v>1080</v>
      </c>
      <c r="H203" s="15" t="s">
        <v>1081</v>
      </c>
      <c r="I203" s="8">
        <v>20.5</v>
      </c>
      <c r="J203" s="9">
        <v>44515</v>
      </c>
      <c r="K203" s="9">
        <v>44525</v>
      </c>
      <c r="L203" s="63"/>
      <c r="M203" s="63" t="s">
        <v>1082</v>
      </c>
      <c r="N203" s="26" t="s">
        <v>1083</v>
      </c>
    </row>
    <row r="204" spans="1:14" x14ac:dyDescent="0.25">
      <c r="A204" s="30" t="s">
        <v>1084</v>
      </c>
      <c r="B204" s="31">
        <v>44509</v>
      </c>
      <c r="C204" s="26" t="s">
        <v>1085</v>
      </c>
      <c r="D204" s="26" t="s">
        <v>35</v>
      </c>
      <c r="E204" s="26" t="s">
        <v>15</v>
      </c>
      <c r="F204" s="26"/>
      <c r="G204" s="26" t="s">
        <v>1086</v>
      </c>
      <c r="H204" s="15" t="s">
        <v>1087</v>
      </c>
      <c r="I204" s="8">
        <v>3384</v>
      </c>
      <c r="J204" s="9">
        <v>44501</v>
      </c>
      <c r="K204" s="9">
        <v>44865</v>
      </c>
      <c r="L204" s="24">
        <v>150</v>
      </c>
      <c r="M204" s="63" t="s">
        <v>1088</v>
      </c>
      <c r="N204" s="26" t="s">
        <v>1089</v>
      </c>
    </row>
    <row r="205" spans="1:14" ht="22.5" x14ac:dyDescent="0.25">
      <c r="A205" s="30" t="s">
        <v>1090</v>
      </c>
      <c r="B205" s="31">
        <v>44509</v>
      </c>
      <c r="C205" s="26" t="s">
        <v>1091</v>
      </c>
      <c r="D205" s="26" t="s">
        <v>16</v>
      </c>
      <c r="E205" s="26" t="s">
        <v>15</v>
      </c>
      <c r="F205" s="26"/>
      <c r="G205" s="26" t="s">
        <v>1092</v>
      </c>
      <c r="H205" s="15" t="s">
        <v>141</v>
      </c>
      <c r="I205" s="8">
        <v>1500</v>
      </c>
      <c r="J205" s="9">
        <v>44477</v>
      </c>
      <c r="K205" s="9">
        <v>44508</v>
      </c>
      <c r="L205" s="24">
        <v>1500</v>
      </c>
      <c r="M205" s="63" t="s">
        <v>1093</v>
      </c>
      <c r="N205" s="26" t="s">
        <v>1094</v>
      </c>
    </row>
    <row r="206" spans="1:14" x14ac:dyDescent="0.25">
      <c r="A206" s="30" t="s">
        <v>1095</v>
      </c>
      <c r="B206" s="31">
        <v>44509</v>
      </c>
      <c r="C206" s="26" t="s">
        <v>1096</v>
      </c>
      <c r="D206" s="26" t="s">
        <v>16</v>
      </c>
      <c r="E206" s="26" t="s">
        <v>15</v>
      </c>
      <c r="F206" s="26"/>
      <c r="G206" s="26" t="s">
        <v>1097</v>
      </c>
      <c r="H206" s="15" t="s">
        <v>885</v>
      </c>
      <c r="I206" s="8">
        <v>57.3</v>
      </c>
      <c r="J206" s="9">
        <v>44510</v>
      </c>
      <c r="K206" s="9">
        <v>44517</v>
      </c>
      <c r="L206" s="63">
        <v>57.3</v>
      </c>
      <c r="M206" s="63" t="s">
        <v>1098</v>
      </c>
      <c r="N206" s="26" t="s">
        <v>1099</v>
      </c>
    </row>
    <row r="207" spans="1:14" ht="22.5" x14ac:dyDescent="0.25">
      <c r="A207" s="30" t="s">
        <v>1100</v>
      </c>
      <c r="B207" s="31">
        <v>44509</v>
      </c>
      <c r="C207" s="26" t="s">
        <v>1101</v>
      </c>
      <c r="D207" s="26" t="s">
        <v>35</v>
      </c>
      <c r="E207" s="26" t="s">
        <v>15</v>
      </c>
      <c r="F207" s="26"/>
      <c r="G207" s="26" t="s">
        <v>648</v>
      </c>
      <c r="H207" s="15">
        <v>80006310553</v>
      </c>
      <c r="I207" s="8">
        <v>116</v>
      </c>
      <c r="J207" s="9">
        <v>44532</v>
      </c>
      <c r="K207" s="9">
        <v>44532</v>
      </c>
      <c r="L207" s="63"/>
      <c r="M207" s="63" t="s">
        <v>1102</v>
      </c>
      <c r="N207" s="26" t="s">
        <v>1103</v>
      </c>
    </row>
    <row r="208" spans="1:14" ht="28.5" customHeight="1" x14ac:dyDescent="0.25">
      <c r="A208" s="30" t="s">
        <v>1104</v>
      </c>
      <c r="B208" s="31">
        <v>44509</v>
      </c>
      <c r="C208" s="26" t="s">
        <v>1105</v>
      </c>
      <c r="D208" s="26" t="s">
        <v>23</v>
      </c>
      <c r="E208" s="26" t="s">
        <v>24</v>
      </c>
      <c r="F208" s="26" t="s">
        <v>1106</v>
      </c>
      <c r="G208" s="26" t="s">
        <v>1107</v>
      </c>
      <c r="H208" s="15" t="s">
        <v>1108</v>
      </c>
      <c r="I208" s="8">
        <v>3114.75</v>
      </c>
      <c r="J208" s="9">
        <v>44524</v>
      </c>
      <c r="K208" s="9">
        <v>44561</v>
      </c>
      <c r="L208" s="63">
        <v>3800</v>
      </c>
      <c r="M208" s="63" t="s">
        <v>1109</v>
      </c>
      <c r="N208" s="26" t="s">
        <v>1110</v>
      </c>
    </row>
    <row r="209" spans="1:14" ht="33.75" x14ac:dyDescent="0.2">
      <c r="A209" s="29" t="s">
        <v>1111</v>
      </c>
      <c r="B209" s="31">
        <v>44511</v>
      </c>
      <c r="C209" s="26" t="s">
        <v>1112</v>
      </c>
      <c r="D209" s="26" t="s">
        <v>35</v>
      </c>
      <c r="E209" s="26" t="s">
        <v>44</v>
      </c>
      <c r="F209" s="26"/>
      <c r="G209" s="26" t="s">
        <v>1113</v>
      </c>
      <c r="H209" s="29">
        <v>13378520152</v>
      </c>
      <c r="I209" s="8">
        <v>1400</v>
      </c>
      <c r="J209" s="9">
        <v>44409</v>
      </c>
      <c r="K209" s="9">
        <v>44530</v>
      </c>
      <c r="L209" s="63"/>
      <c r="M209" s="24" t="s">
        <v>1268</v>
      </c>
      <c r="N209" s="26" t="s">
        <v>1114</v>
      </c>
    </row>
    <row r="210" spans="1:14" ht="22.5" x14ac:dyDescent="0.2">
      <c r="A210" s="29" t="s">
        <v>1115</v>
      </c>
      <c r="B210" s="31">
        <v>44516</v>
      </c>
      <c r="C210" s="26" t="s">
        <v>1116</v>
      </c>
      <c r="D210" s="26" t="s">
        <v>16</v>
      </c>
      <c r="E210" s="26" t="s">
        <v>15</v>
      </c>
      <c r="F210" s="26"/>
      <c r="G210" s="26" t="s">
        <v>492</v>
      </c>
      <c r="H210" s="15" t="s">
        <v>493</v>
      </c>
      <c r="I210" s="8">
        <v>240</v>
      </c>
      <c r="J210" s="9">
        <v>44516</v>
      </c>
      <c r="K210" s="9">
        <v>44516</v>
      </c>
      <c r="L210" s="24">
        <v>240</v>
      </c>
      <c r="M210" s="63" t="s">
        <v>1117</v>
      </c>
      <c r="N210" s="26" t="s">
        <v>1118</v>
      </c>
    </row>
    <row r="211" spans="1:14" ht="22.5" x14ac:dyDescent="0.2">
      <c r="A211" s="29" t="s">
        <v>1119</v>
      </c>
      <c r="B211" s="31">
        <v>44516</v>
      </c>
      <c r="C211" s="26" t="s">
        <v>1120</v>
      </c>
      <c r="D211" s="26" t="s">
        <v>16</v>
      </c>
      <c r="E211" s="26" t="s">
        <v>15</v>
      </c>
      <c r="F211" s="26"/>
      <c r="G211" s="26" t="s">
        <v>185</v>
      </c>
      <c r="H211" s="15" t="s">
        <v>186</v>
      </c>
      <c r="I211" s="8">
        <v>320</v>
      </c>
      <c r="J211" s="9">
        <v>44515</v>
      </c>
      <c r="K211" s="9">
        <v>44525</v>
      </c>
      <c r="L211" s="24">
        <v>320</v>
      </c>
      <c r="M211" s="63" t="s">
        <v>1121</v>
      </c>
      <c r="N211" s="26" t="s">
        <v>1122</v>
      </c>
    </row>
    <row r="212" spans="1:14" x14ac:dyDescent="0.25">
      <c r="A212" s="30" t="s">
        <v>1123</v>
      </c>
      <c r="B212" s="31">
        <v>44516</v>
      </c>
      <c r="C212" s="26" t="s">
        <v>1124</v>
      </c>
      <c r="D212" s="26" t="s">
        <v>16</v>
      </c>
      <c r="E212" s="26" t="s">
        <v>15</v>
      </c>
      <c r="F212" s="26"/>
      <c r="G212" s="26" t="s">
        <v>458</v>
      </c>
      <c r="H212" s="15" t="s">
        <v>459</v>
      </c>
      <c r="I212" s="8">
        <v>190</v>
      </c>
      <c r="J212" s="9">
        <v>44501</v>
      </c>
      <c r="K212" s="9">
        <v>44561</v>
      </c>
      <c r="L212" s="24">
        <f>95+95</f>
        <v>190</v>
      </c>
      <c r="M212" s="63" t="s">
        <v>1125</v>
      </c>
      <c r="N212" s="26" t="s">
        <v>1126</v>
      </c>
    </row>
    <row r="213" spans="1:14" ht="22.5" x14ac:dyDescent="0.25">
      <c r="A213" s="30" t="s">
        <v>1127</v>
      </c>
      <c r="B213" s="31">
        <v>44517</v>
      </c>
      <c r="C213" s="26" t="s">
        <v>1128</v>
      </c>
      <c r="D213" s="26" t="s">
        <v>23</v>
      </c>
      <c r="E213" s="26" t="s">
        <v>15</v>
      </c>
      <c r="F213" s="26"/>
      <c r="G213" s="26" t="s">
        <v>1129</v>
      </c>
      <c r="H213" s="15" t="s">
        <v>1130</v>
      </c>
      <c r="I213" s="8">
        <v>500</v>
      </c>
      <c r="J213" s="9">
        <v>44525</v>
      </c>
      <c r="K213" s="9">
        <v>44530</v>
      </c>
      <c r="L213" s="24">
        <v>502</v>
      </c>
      <c r="M213" s="63" t="s">
        <v>1131</v>
      </c>
      <c r="N213" s="26" t="s">
        <v>1132</v>
      </c>
    </row>
    <row r="214" spans="1:14" x14ac:dyDescent="0.2">
      <c r="A214" s="29" t="s">
        <v>1133</v>
      </c>
      <c r="B214" s="31">
        <v>44518</v>
      </c>
      <c r="C214" s="26" t="s">
        <v>1134</v>
      </c>
      <c r="D214" s="26" t="s">
        <v>35</v>
      </c>
      <c r="E214" s="26" t="s">
        <v>15</v>
      </c>
      <c r="F214" s="26"/>
      <c r="G214" s="26" t="s">
        <v>230</v>
      </c>
      <c r="H214" s="36" t="s">
        <v>76</v>
      </c>
      <c r="I214" s="8">
        <v>150</v>
      </c>
      <c r="J214" s="9">
        <v>44543</v>
      </c>
      <c r="K214" s="9">
        <v>44543</v>
      </c>
      <c r="L214" s="24">
        <v>150</v>
      </c>
      <c r="M214" s="63" t="s">
        <v>1135</v>
      </c>
      <c r="N214" s="26" t="s">
        <v>1136</v>
      </c>
    </row>
    <row r="215" spans="1:14" x14ac:dyDescent="0.2">
      <c r="A215" s="29" t="s">
        <v>1137</v>
      </c>
      <c r="B215" s="31">
        <v>44519</v>
      </c>
      <c r="C215" s="29" t="s">
        <v>1138</v>
      </c>
      <c r="D215" s="26" t="s">
        <v>35</v>
      </c>
      <c r="E215" s="26" t="s">
        <v>15</v>
      </c>
      <c r="F215" s="26"/>
      <c r="G215" s="26" t="s">
        <v>111</v>
      </c>
      <c r="H215" s="15" t="s">
        <v>112</v>
      </c>
      <c r="I215" s="8">
        <v>11133</v>
      </c>
      <c r="J215" s="9">
        <v>44501</v>
      </c>
      <c r="K215" s="9">
        <v>44561</v>
      </c>
      <c r="L215" s="75">
        <v>11132.96</v>
      </c>
      <c r="M215" s="63" t="s">
        <v>1269</v>
      </c>
      <c r="N215" s="26" t="s">
        <v>1139</v>
      </c>
    </row>
    <row r="216" spans="1:14" ht="22.5" x14ac:dyDescent="0.25">
      <c r="A216" s="30" t="s">
        <v>1140</v>
      </c>
      <c r="B216" s="31">
        <v>44522</v>
      </c>
      <c r="C216" s="26" t="s">
        <v>1141</v>
      </c>
      <c r="D216" s="26" t="s">
        <v>35</v>
      </c>
      <c r="E216" s="26" t="s">
        <v>15</v>
      </c>
      <c r="F216" s="26"/>
      <c r="G216" s="26" t="s">
        <v>414</v>
      </c>
      <c r="H216" s="15" t="s">
        <v>415</v>
      </c>
      <c r="I216" s="8">
        <v>450</v>
      </c>
      <c r="J216" s="9">
        <v>44504</v>
      </c>
      <c r="K216" s="9">
        <v>44504</v>
      </c>
      <c r="L216" s="24"/>
      <c r="M216" s="63" t="s">
        <v>1142</v>
      </c>
      <c r="N216" s="26" t="s">
        <v>1143</v>
      </c>
    </row>
    <row r="217" spans="1:14" ht="33.75" x14ac:dyDescent="0.2">
      <c r="A217" s="29" t="s">
        <v>1144</v>
      </c>
      <c r="B217" s="31">
        <v>44526</v>
      </c>
      <c r="C217" s="29" t="s">
        <v>1145</v>
      </c>
      <c r="D217" s="26" t="s">
        <v>35</v>
      </c>
      <c r="E217" s="26" t="s">
        <v>44</v>
      </c>
      <c r="F217" s="26"/>
      <c r="G217" s="26" t="s">
        <v>111</v>
      </c>
      <c r="H217" s="15" t="s">
        <v>112</v>
      </c>
      <c r="I217" s="8">
        <v>19082</v>
      </c>
      <c r="J217" s="9">
        <v>43831</v>
      </c>
      <c r="K217" s="9">
        <v>44500</v>
      </c>
      <c r="L217" s="75">
        <v>19082</v>
      </c>
      <c r="M217" s="63" t="s">
        <v>1269</v>
      </c>
      <c r="N217" s="26" t="s">
        <v>1146</v>
      </c>
    </row>
    <row r="218" spans="1:14" x14ac:dyDescent="0.25">
      <c r="A218" s="30" t="s">
        <v>1147</v>
      </c>
      <c r="B218" s="31">
        <v>44526</v>
      </c>
      <c r="C218" s="26" t="s">
        <v>1148</v>
      </c>
      <c r="D218" s="26" t="s">
        <v>23</v>
      </c>
      <c r="E218" s="26" t="s">
        <v>15</v>
      </c>
      <c r="F218" s="26"/>
      <c r="G218" s="26" t="s">
        <v>705</v>
      </c>
      <c r="H218" s="15" t="s">
        <v>706</v>
      </c>
      <c r="I218" s="8">
        <v>800</v>
      </c>
      <c r="J218" s="9">
        <v>44529</v>
      </c>
      <c r="K218" s="9">
        <v>44550</v>
      </c>
      <c r="L218" s="24">
        <v>800</v>
      </c>
      <c r="M218" s="63" t="s">
        <v>1149</v>
      </c>
      <c r="N218" s="26" t="s">
        <v>1150</v>
      </c>
    </row>
    <row r="219" spans="1:14" ht="22.5" x14ac:dyDescent="0.25">
      <c r="A219" s="30" t="s">
        <v>1151</v>
      </c>
      <c r="B219" s="31">
        <v>44526</v>
      </c>
      <c r="C219" s="26" t="s">
        <v>1152</v>
      </c>
      <c r="D219" s="26" t="s">
        <v>23</v>
      </c>
      <c r="E219" s="26" t="s">
        <v>24</v>
      </c>
      <c r="F219" s="26" t="s">
        <v>1153</v>
      </c>
      <c r="G219" s="26" t="s">
        <v>1154</v>
      </c>
      <c r="H219" s="15" t="s">
        <v>1155</v>
      </c>
      <c r="I219" s="8">
        <v>870</v>
      </c>
      <c r="J219" s="9">
        <v>44529</v>
      </c>
      <c r="K219" s="9">
        <v>44545</v>
      </c>
      <c r="L219" s="24">
        <v>870</v>
      </c>
      <c r="M219" s="63" t="s">
        <v>1156</v>
      </c>
      <c r="N219" s="26" t="s">
        <v>1157</v>
      </c>
    </row>
    <row r="220" spans="1:14" ht="22.5" x14ac:dyDescent="0.25">
      <c r="A220" s="30" t="s">
        <v>1158</v>
      </c>
      <c r="B220" s="31">
        <v>44529</v>
      </c>
      <c r="C220" s="26" t="s">
        <v>1159</v>
      </c>
      <c r="D220" s="26" t="s">
        <v>35</v>
      </c>
      <c r="E220" s="26" t="s">
        <v>24</v>
      </c>
      <c r="F220" s="26" t="s">
        <v>1160</v>
      </c>
      <c r="G220" s="26" t="s">
        <v>1161</v>
      </c>
      <c r="H220" s="15" t="s">
        <v>1162</v>
      </c>
      <c r="I220" s="8">
        <v>26000</v>
      </c>
      <c r="J220" s="9">
        <v>44531</v>
      </c>
      <c r="K220" s="9">
        <v>44926</v>
      </c>
      <c r="L220" s="24">
        <f>1469.7+1627.32+1899.96</f>
        <v>4996.9799999999996</v>
      </c>
      <c r="M220" s="63" t="s">
        <v>1270</v>
      </c>
      <c r="N220" s="26" t="s">
        <v>1163</v>
      </c>
    </row>
    <row r="221" spans="1:14" ht="33.75" x14ac:dyDescent="0.25">
      <c r="A221" s="30" t="s">
        <v>1164</v>
      </c>
      <c r="B221" s="31">
        <v>44530</v>
      </c>
      <c r="C221" s="26" t="s">
        <v>1165</v>
      </c>
      <c r="D221" s="26" t="s">
        <v>23</v>
      </c>
      <c r="E221" s="26" t="s">
        <v>24</v>
      </c>
      <c r="F221" s="26" t="s">
        <v>1166</v>
      </c>
      <c r="G221" s="26" t="s">
        <v>105</v>
      </c>
      <c r="H221" s="15" t="s">
        <v>106</v>
      </c>
      <c r="I221" s="8">
        <v>737.71</v>
      </c>
      <c r="J221" s="9">
        <v>44536</v>
      </c>
      <c r="K221" s="9">
        <v>44536</v>
      </c>
      <c r="L221" s="24">
        <v>737.71</v>
      </c>
      <c r="M221" s="63" t="s">
        <v>1167</v>
      </c>
      <c r="N221" s="26" t="s">
        <v>1168</v>
      </c>
    </row>
    <row r="222" spans="1:14" ht="22.5" x14ac:dyDescent="0.2">
      <c r="A222" s="29" t="s">
        <v>1169</v>
      </c>
      <c r="B222" s="31">
        <v>44532</v>
      </c>
      <c r="C222" s="29" t="s">
        <v>1170</v>
      </c>
      <c r="D222" s="26" t="s">
        <v>16</v>
      </c>
      <c r="E222" s="26" t="s">
        <v>24</v>
      </c>
      <c r="F222" s="26" t="s">
        <v>1171</v>
      </c>
      <c r="G222" s="26" t="s">
        <v>1113</v>
      </c>
      <c r="H222" s="29">
        <v>13378520152</v>
      </c>
      <c r="I222" s="8">
        <v>12000</v>
      </c>
      <c r="J222" s="9">
        <v>44531</v>
      </c>
      <c r="K222" s="9">
        <v>45626</v>
      </c>
      <c r="L222" s="63"/>
      <c r="M222" s="63" t="s">
        <v>1271</v>
      </c>
      <c r="N222" s="26" t="s">
        <v>1258</v>
      </c>
    </row>
    <row r="223" spans="1:14" x14ac:dyDescent="0.25">
      <c r="A223" s="30" t="s">
        <v>1172</v>
      </c>
      <c r="B223" s="31">
        <v>44532</v>
      </c>
      <c r="C223" s="26" t="s">
        <v>1173</v>
      </c>
      <c r="D223" s="26" t="s">
        <v>16</v>
      </c>
      <c r="E223" s="26" t="s">
        <v>15</v>
      </c>
      <c r="F223" s="26"/>
      <c r="G223" s="26" t="s">
        <v>242</v>
      </c>
      <c r="H223" s="15" t="s">
        <v>243</v>
      </c>
      <c r="I223" s="8">
        <v>860</v>
      </c>
      <c r="J223" s="9">
        <v>44532</v>
      </c>
      <c r="K223" s="9">
        <v>44540</v>
      </c>
      <c r="L223" s="24">
        <v>860</v>
      </c>
      <c r="M223" s="63" t="s">
        <v>1275</v>
      </c>
      <c r="N223" s="26" t="s">
        <v>1174</v>
      </c>
    </row>
    <row r="224" spans="1:14" x14ac:dyDescent="0.25">
      <c r="A224" s="30" t="s">
        <v>1175</v>
      </c>
      <c r="B224" s="31">
        <v>44532</v>
      </c>
      <c r="C224" s="26" t="s">
        <v>1176</v>
      </c>
      <c r="D224" s="26" t="s">
        <v>16</v>
      </c>
      <c r="E224" s="26" t="s">
        <v>15</v>
      </c>
      <c r="F224" s="26"/>
      <c r="G224" s="26" t="s">
        <v>1029</v>
      </c>
      <c r="H224" s="15" t="s">
        <v>1030</v>
      </c>
      <c r="I224" s="8">
        <v>23.4</v>
      </c>
      <c r="J224" s="9">
        <v>44562</v>
      </c>
      <c r="K224" s="9">
        <v>44592</v>
      </c>
      <c r="L224" s="24">
        <v>23.4</v>
      </c>
      <c r="M224" s="63" t="s">
        <v>1177</v>
      </c>
      <c r="N224" s="26" t="s">
        <v>1178</v>
      </c>
    </row>
    <row r="225" spans="1:14" x14ac:dyDescent="0.25">
      <c r="A225" s="30" t="s">
        <v>1179</v>
      </c>
      <c r="B225" s="31">
        <v>44536</v>
      </c>
      <c r="C225" s="26" t="s">
        <v>1180</v>
      </c>
      <c r="D225" s="26" t="s">
        <v>35</v>
      </c>
      <c r="E225" s="26" t="s">
        <v>15</v>
      </c>
      <c r="F225" s="26"/>
      <c r="G225" s="26" t="s">
        <v>574</v>
      </c>
      <c r="H225" s="15" t="s">
        <v>575</v>
      </c>
      <c r="I225" s="8">
        <v>366.7</v>
      </c>
      <c r="J225" s="9">
        <v>44545</v>
      </c>
      <c r="K225" s="9">
        <v>44545</v>
      </c>
      <c r="L225" s="63"/>
      <c r="M225" s="63" t="s">
        <v>1272</v>
      </c>
      <c r="N225" s="26" t="s">
        <v>1181</v>
      </c>
    </row>
    <row r="226" spans="1:14" ht="22.5" x14ac:dyDescent="0.25">
      <c r="A226" s="30" t="s">
        <v>1182</v>
      </c>
      <c r="B226" s="31">
        <v>44536</v>
      </c>
      <c r="C226" s="26" t="s">
        <v>1183</v>
      </c>
      <c r="D226" s="26" t="s">
        <v>35</v>
      </c>
      <c r="E226" s="26" t="s">
        <v>15</v>
      </c>
      <c r="F226" s="26"/>
      <c r="G226" s="26" t="s">
        <v>1184</v>
      </c>
      <c r="H226" s="15" t="s">
        <v>1185</v>
      </c>
      <c r="I226" s="8">
        <v>581.4</v>
      </c>
      <c r="J226" s="9">
        <v>44536</v>
      </c>
      <c r="K226" s="9">
        <v>44545</v>
      </c>
      <c r="L226" s="63"/>
      <c r="M226" s="63" t="s">
        <v>1273</v>
      </c>
      <c r="N226" s="26" t="s">
        <v>1186</v>
      </c>
    </row>
    <row r="227" spans="1:14" x14ac:dyDescent="0.25">
      <c r="A227" s="30" t="s">
        <v>1187</v>
      </c>
      <c r="B227" s="31">
        <v>44537</v>
      </c>
      <c r="C227" s="26" t="s">
        <v>1188</v>
      </c>
      <c r="D227" s="26" t="s">
        <v>35</v>
      </c>
      <c r="E227" s="26" t="s">
        <v>15</v>
      </c>
      <c r="F227" s="26"/>
      <c r="G227" s="26" t="s">
        <v>80</v>
      </c>
      <c r="H227" s="36" t="s">
        <v>81</v>
      </c>
      <c r="I227" s="8">
        <v>300</v>
      </c>
      <c r="J227" s="9">
        <v>44533</v>
      </c>
      <c r="K227" s="9">
        <v>44539</v>
      </c>
      <c r="L227" s="63"/>
      <c r="M227" s="63" t="s">
        <v>1274</v>
      </c>
      <c r="N227" s="26" t="s">
        <v>1189</v>
      </c>
    </row>
    <row r="228" spans="1:14" ht="22.5" x14ac:dyDescent="0.2">
      <c r="A228" s="29" t="s">
        <v>1190</v>
      </c>
      <c r="B228" s="31">
        <v>44539</v>
      </c>
      <c r="C228" s="29" t="s">
        <v>1191</v>
      </c>
      <c r="D228" s="26" t="s">
        <v>35</v>
      </c>
      <c r="E228" s="26" t="s">
        <v>15</v>
      </c>
      <c r="F228" s="26"/>
      <c r="G228" s="26" t="s">
        <v>357</v>
      </c>
      <c r="H228" s="15" t="s">
        <v>358</v>
      </c>
      <c r="I228" s="8">
        <v>750</v>
      </c>
      <c r="J228" s="9">
        <v>44539</v>
      </c>
      <c r="K228" s="9">
        <v>44561</v>
      </c>
      <c r="L228" s="63"/>
      <c r="M228" s="63" t="s">
        <v>1192</v>
      </c>
      <c r="N228" s="40" t="s">
        <v>1193</v>
      </c>
    </row>
    <row r="229" spans="1:14" ht="33.75" x14ac:dyDescent="0.2">
      <c r="A229" s="29" t="s">
        <v>1194</v>
      </c>
      <c r="B229" s="31">
        <v>44544</v>
      </c>
      <c r="C229" s="26" t="s">
        <v>1195</v>
      </c>
      <c r="D229" s="26" t="s">
        <v>35</v>
      </c>
      <c r="E229" s="26" t="s">
        <v>44</v>
      </c>
      <c r="F229" s="26"/>
      <c r="G229" s="26" t="s">
        <v>642</v>
      </c>
      <c r="H229" s="15" t="s">
        <v>1035</v>
      </c>
      <c r="I229" s="8">
        <v>2400</v>
      </c>
      <c r="J229" s="9">
        <v>44348</v>
      </c>
      <c r="K229" s="9">
        <v>44592</v>
      </c>
      <c r="L229" s="63"/>
      <c r="M229" s="63" t="s">
        <v>1276</v>
      </c>
      <c r="N229" s="40" t="s">
        <v>1196</v>
      </c>
    </row>
    <row r="230" spans="1:14" ht="33.75" x14ac:dyDescent="0.2">
      <c r="A230" s="29" t="s">
        <v>1197</v>
      </c>
      <c r="B230" s="31">
        <v>44545</v>
      </c>
      <c r="C230" s="26" t="s">
        <v>1198</v>
      </c>
      <c r="D230" s="26" t="s">
        <v>35</v>
      </c>
      <c r="E230" s="26" t="s">
        <v>44</v>
      </c>
      <c r="F230" s="26"/>
      <c r="G230" s="70" t="s">
        <v>1199</v>
      </c>
      <c r="H230" s="42" t="s">
        <v>1200</v>
      </c>
      <c r="I230" s="8">
        <v>4500</v>
      </c>
      <c r="J230" s="9">
        <v>44515</v>
      </c>
      <c r="K230" s="9">
        <v>44592</v>
      </c>
      <c r="L230" s="24">
        <v>1793.85</v>
      </c>
      <c r="M230" s="63" t="s">
        <v>1277</v>
      </c>
      <c r="N230" s="40" t="s">
        <v>1201</v>
      </c>
    </row>
    <row r="231" spans="1:14" x14ac:dyDescent="0.2">
      <c r="A231" s="29" t="s">
        <v>1202</v>
      </c>
      <c r="B231" s="31">
        <v>44545</v>
      </c>
      <c r="C231" s="29" t="s">
        <v>1203</v>
      </c>
      <c r="D231" s="26" t="s">
        <v>35</v>
      </c>
      <c r="E231" s="26" t="s">
        <v>15</v>
      </c>
      <c r="F231" s="26"/>
      <c r="G231" s="27" t="s">
        <v>1204</v>
      </c>
      <c r="H231" s="36" t="s">
        <v>1205</v>
      </c>
      <c r="I231" s="8">
        <v>120</v>
      </c>
      <c r="J231" s="9">
        <v>44165</v>
      </c>
      <c r="K231" s="9">
        <v>44530</v>
      </c>
      <c r="L231" s="24">
        <v>120</v>
      </c>
      <c r="M231" s="63" t="s">
        <v>1278</v>
      </c>
      <c r="N231" s="40" t="s">
        <v>1206</v>
      </c>
    </row>
    <row r="232" spans="1:14" x14ac:dyDescent="0.25">
      <c r="A232" s="30" t="s">
        <v>1207</v>
      </c>
      <c r="B232" s="31">
        <v>44546</v>
      </c>
      <c r="C232" s="26" t="s">
        <v>1208</v>
      </c>
      <c r="D232" s="26" t="s">
        <v>35</v>
      </c>
      <c r="E232" s="26" t="s">
        <v>15</v>
      </c>
      <c r="F232" s="26"/>
      <c r="G232" s="26" t="s">
        <v>1209</v>
      </c>
      <c r="H232" s="15" t="s">
        <v>1210</v>
      </c>
      <c r="I232" s="8">
        <v>60</v>
      </c>
      <c r="J232" s="9">
        <v>44544</v>
      </c>
      <c r="K232" s="9">
        <v>44545</v>
      </c>
      <c r="L232" s="24">
        <v>60</v>
      </c>
      <c r="M232" s="63" t="s">
        <v>1279</v>
      </c>
      <c r="N232" s="26" t="s">
        <v>1211</v>
      </c>
    </row>
    <row r="233" spans="1:14" x14ac:dyDescent="0.2">
      <c r="A233" s="44" t="s">
        <v>1212</v>
      </c>
      <c r="B233" s="39">
        <v>44550</v>
      </c>
      <c r="C233" s="44" t="s">
        <v>1213</v>
      </c>
      <c r="D233" s="40" t="s">
        <v>35</v>
      </c>
      <c r="E233" s="40" t="s">
        <v>15</v>
      </c>
      <c r="F233" s="40"/>
      <c r="G233" s="40" t="s">
        <v>1214</v>
      </c>
      <c r="H233" s="41" t="s">
        <v>595</v>
      </c>
      <c r="I233" s="71">
        <v>8140</v>
      </c>
      <c r="J233" s="72">
        <v>44540</v>
      </c>
      <c r="K233" s="72">
        <v>44560</v>
      </c>
      <c r="L233" s="73"/>
      <c r="M233" s="73" t="s">
        <v>1280</v>
      </c>
      <c r="N233" s="40" t="s">
        <v>1215</v>
      </c>
    </row>
    <row r="234" spans="1:14" x14ac:dyDescent="0.2">
      <c r="A234" s="29" t="s">
        <v>1216</v>
      </c>
      <c r="B234" s="31">
        <v>44551</v>
      </c>
      <c r="C234" s="29" t="s">
        <v>1217</v>
      </c>
      <c r="D234" s="26" t="s">
        <v>35</v>
      </c>
      <c r="E234" s="26" t="s">
        <v>15</v>
      </c>
      <c r="F234" s="26"/>
      <c r="G234" s="26" t="s">
        <v>642</v>
      </c>
      <c r="H234" s="15" t="s">
        <v>1035</v>
      </c>
      <c r="I234" s="8">
        <v>1265</v>
      </c>
      <c r="J234" s="9">
        <v>44501</v>
      </c>
      <c r="K234" s="9">
        <v>44530</v>
      </c>
      <c r="L234" s="63"/>
      <c r="M234" s="24"/>
      <c r="N234" s="26" t="s">
        <v>1218</v>
      </c>
    </row>
    <row r="235" spans="1:14" ht="33.75" x14ac:dyDescent="0.2">
      <c r="A235" s="29" t="s">
        <v>1219</v>
      </c>
      <c r="B235" s="31">
        <v>44551</v>
      </c>
      <c r="C235" s="26" t="s">
        <v>1220</v>
      </c>
      <c r="D235" s="26" t="s">
        <v>35</v>
      </c>
      <c r="E235" s="26" t="s">
        <v>24</v>
      </c>
      <c r="F235" s="26" t="s">
        <v>1221</v>
      </c>
      <c r="G235" s="26" t="s">
        <v>820</v>
      </c>
      <c r="H235" s="15" t="s">
        <v>821</v>
      </c>
      <c r="I235" s="8">
        <v>750</v>
      </c>
      <c r="J235" s="9">
        <v>44560</v>
      </c>
      <c r="K235" s="9">
        <v>44925</v>
      </c>
      <c r="L235" s="63"/>
      <c r="M235" s="63" t="s">
        <v>1281</v>
      </c>
      <c r="N235" s="26" t="s">
        <v>1222</v>
      </c>
    </row>
    <row r="236" spans="1:14" ht="22.5" x14ac:dyDescent="0.2">
      <c r="A236" s="29" t="s">
        <v>1223</v>
      </c>
      <c r="B236" s="31">
        <v>44551</v>
      </c>
      <c r="C236" s="29" t="s">
        <v>1224</v>
      </c>
      <c r="D236" s="26" t="s">
        <v>16</v>
      </c>
      <c r="E236" s="26" t="s">
        <v>24</v>
      </c>
      <c r="F236" s="26" t="s">
        <v>1225</v>
      </c>
      <c r="G236" s="26" t="s">
        <v>1226</v>
      </c>
      <c r="H236" s="15" t="s">
        <v>1227</v>
      </c>
      <c r="I236" s="8">
        <v>682</v>
      </c>
      <c r="J236" s="9">
        <v>44540</v>
      </c>
      <c r="K236" s="9">
        <v>44561</v>
      </c>
      <c r="L236" s="24">
        <v>682</v>
      </c>
      <c r="M236" s="63" t="s">
        <v>1282</v>
      </c>
      <c r="N236" s="26" t="s">
        <v>1228</v>
      </c>
    </row>
    <row r="237" spans="1:14" ht="22.5" x14ac:dyDescent="0.2">
      <c r="A237" s="29" t="s">
        <v>1229</v>
      </c>
      <c r="B237" s="31">
        <v>44551</v>
      </c>
      <c r="C237" s="29" t="s">
        <v>1230</v>
      </c>
      <c r="D237" s="26" t="s">
        <v>35</v>
      </c>
      <c r="E237" s="26" t="s">
        <v>24</v>
      </c>
      <c r="F237" s="26" t="s">
        <v>1231</v>
      </c>
      <c r="G237" s="26" t="s">
        <v>214</v>
      </c>
      <c r="H237" s="15" t="s">
        <v>215</v>
      </c>
      <c r="I237" s="8">
        <v>1180</v>
      </c>
      <c r="J237" s="9">
        <v>44531</v>
      </c>
      <c r="K237" s="9">
        <v>44550</v>
      </c>
      <c r="L237" s="24">
        <v>1180</v>
      </c>
      <c r="M237" s="63" t="s">
        <v>1283</v>
      </c>
      <c r="N237" s="26" t="s">
        <v>1232</v>
      </c>
    </row>
    <row r="238" spans="1:14" ht="22.5" x14ac:dyDescent="0.2">
      <c r="A238" s="44" t="s">
        <v>1233</v>
      </c>
      <c r="B238" s="39">
        <v>44552</v>
      </c>
      <c r="C238" s="44" t="s">
        <v>1234</v>
      </c>
      <c r="D238" s="40" t="s">
        <v>16</v>
      </c>
      <c r="E238" s="40" t="s">
        <v>15</v>
      </c>
      <c r="F238" s="40"/>
      <c r="G238" s="40" t="s">
        <v>1235</v>
      </c>
      <c r="H238" s="41" t="s">
        <v>246</v>
      </c>
      <c r="I238" s="71">
        <v>90.91</v>
      </c>
      <c r="J238" s="72">
        <v>44550</v>
      </c>
      <c r="K238" s="72">
        <v>44550</v>
      </c>
      <c r="L238" s="48">
        <v>90.91</v>
      </c>
      <c r="M238" s="63" t="s">
        <v>1284</v>
      </c>
      <c r="N238" s="26" t="s">
        <v>1236</v>
      </c>
    </row>
    <row r="239" spans="1:14" ht="22.5" x14ac:dyDescent="0.2">
      <c r="A239" s="29" t="s">
        <v>1237</v>
      </c>
      <c r="B239" s="31">
        <v>44552</v>
      </c>
      <c r="C239" s="26" t="s">
        <v>1238</v>
      </c>
      <c r="D239" s="26" t="s">
        <v>35</v>
      </c>
      <c r="E239" s="26" t="s">
        <v>24</v>
      </c>
      <c r="F239" s="26" t="s">
        <v>1239</v>
      </c>
      <c r="G239" s="26" t="s">
        <v>1240</v>
      </c>
      <c r="H239" s="15" t="s">
        <v>1241</v>
      </c>
      <c r="I239" s="8">
        <v>4160</v>
      </c>
      <c r="J239" s="9">
        <v>44557</v>
      </c>
      <c r="K239" s="9">
        <v>44592</v>
      </c>
      <c r="L239" s="63"/>
      <c r="M239" s="63" t="s">
        <v>1285</v>
      </c>
      <c r="N239" s="26" t="s">
        <v>1242</v>
      </c>
    </row>
    <row r="240" spans="1:14" ht="22.5" x14ac:dyDescent="0.2">
      <c r="A240" s="29" t="s">
        <v>1243</v>
      </c>
      <c r="B240" s="31">
        <v>44552</v>
      </c>
      <c r="C240" s="44" t="s">
        <v>1244</v>
      </c>
      <c r="D240" s="40" t="s">
        <v>23</v>
      </c>
      <c r="E240" s="40" t="s">
        <v>24</v>
      </c>
      <c r="F240" s="40" t="s">
        <v>1245</v>
      </c>
      <c r="G240" s="40" t="s">
        <v>387</v>
      </c>
      <c r="H240" s="41" t="s">
        <v>388</v>
      </c>
      <c r="I240" s="71">
        <v>3290</v>
      </c>
      <c r="J240" s="72">
        <v>44557</v>
      </c>
      <c r="K240" s="72">
        <v>44571</v>
      </c>
      <c r="L240" s="73"/>
      <c r="M240" s="73" t="s">
        <v>1286</v>
      </c>
      <c r="N240" s="26" t="s">
        <v>1246</v>
      </c>
    </row>
    <row r="241" spans="1:15" ht="22.5" x14ac:dyDescent="0.2">
      <c r="A241" s="29" t="s">
        <v>1247</v>
      </c>
      <c r="B241" s="31">
        <v>44558</v>
      </c>
      <c r="C241" s="29" t="s">
        <v>1248</v>
      </c>
      <c r="D241" s="26" t="s">
        <v>23</v>
      </c>
      <c r="E241" s="26" t="s">
        <v>24</v>
      </c>
      <c r="F241" s="26" t="s">
        <v>1249</v>
      </c>
      <c r="G241" s="26" t="s">
        <v>1250</v>
      </c>
      <c r="H241" s="15" t="s">
        <v>1251</v>
      </c>
      <c r="I241" s="8">
        <v>4176</v>
      </c>
      <c r="J241" s="9">
        <v>44557</v>
      </c>
      <c r="K241" s="9">
        <v>44577</v>
      </c>
      <c r="L241" s="63"/>
      <c r="M241" s="63" t="s">
        <v>1287</v>
      </c>
      <c r="N241" s="26" t="s">
        <v>1252</v>
      </c>
    </row>
    <row r="242" spans="1:15" x14ac:dyDescent="0.25">
      <c r="I242" s="59"/>
      <c r="J242" s="60"/>
      <c r="K242" s="60"/>
      <c r="L242" s="61"/>
      <c r="M242" s="61"/>
      <c r="N242" s="54"/>
      <c r="O242" s="54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2022-05-25T13:30:57Z</dcterms:modified>
</cp:coreProperties>
</file>