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G\Pubblicazioni\Aggiornamenti 2021\"/>
    </mc:Choice>
  </mc:AlternateContent>
  <bookViews>
    <workbookView xWindow="0" yWindow="0" windowWidth="28800" windowHeight="11355" tabRatio="163"/>
  </bookViews>
  <sheets>
    <sheet name="Foglio1" sheetId="1" r:id="rId1"/>
    <sheet name="Foglio2" sheetId="2" r:id="rId2"/>
    <sheet name="Foglio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8" i="1" l="1"/>
  <c r="L218" i="1" l="1"/>
  <c r="L217" i="1"/>
  <c r="L211" i="1"/>
  <c r="L189" i="1"/>
  <c r="L184" i="1"/>
  <c r="L141" i="1"/>
  <c r="L114" i="1"/>
  <c r="L103" i="1"/>
  <c r="L95" i="1"/>
  <c r="L83" i="1"/>
  <c r="L67" i="1"/>
  <c r="L66" i="1"/>
  <c r="L65" i="1"/>
  <c r="L16" i="1"/>
  <c r="I16" i="1"/>
  <c r="L12" i="1"/>
  <c r="L215" i="1" l="1"/>
  <c r="L159" i="1"/>
  <c r="L154" i="1"/>
  <c r="L138" i="1"/>
  <c r="L89" i="1"/>
  <c r="L42" i="1"/>
  <c r="L40" i="1"/>
  <c r="L44" i="1" l="1"/>
  <c r="L88" i="1" l="1"/>
  <c r="L48" i="1"/>
  <c r="L23" i="1" l="1"/>
  <c r="L142" i="1" l="1"/>
  <c r="L131" i="1"/>
  <c r="L110" i="1"/>
  <c r="L100" i="1"/>
  <c r="L25" i="1"/>
  <c r="L178" i="1"/>
  <c r="L170" i="1"/>
  <c r="L116" i="1" l="1"/>
  <c r="L71" i="1"/>
  <c r="L68" i="1"/>
  <c r="L29" i="1"/>
  <c r="L136" i="1"/>
  <c r="L64" i="1" l="1"/>
  <c r="L14" i="1"/>
  <c r="L96" i="1" l="1"/>
  <c r="L19" i="1" l="1"/>
</calcChain>
</file>

<file path=xl/comments1.xml><?xml version="1.0" encoding="utf-8"?>
<comments xmlns="http://schemas.openxmlformats.org/spreadsheetml/2006/main">
  <authors>
    <author>Claudia Baiocco</author>
  </authors>
  <commentList>
    <comment ref="H39" authorId="0" shapeId="0">
      <text>
        <r>
          <rPr>
            <b/>
            <sz val="9"/>
            <color indexed="81"/>
            <rFont val="Tahoma"/>
            <family val="2"/>
          </rPr>
          <t>Claudia Baiocco:</t>
        </r>
        <r>
          <rPr>
            <sz val="9"/>
            <color indexed="81"/>
            <rFont val="Tahoma"/>
            <family val="2"/>
          </rPr>
          <t xml:space="preserve">
</t>
        </r>
      </text>
    </comment>
    <comment ref="H41" authorId="0" shapeId="0">
      <text>
        <r>
          <rPr>
            <b/>
            <sz val="9"/>
            <color indexed="81"/>
            <rFont val="Tahoma"/>
            <family val="2"/>
          </rPr>
          <t>Claudia Baiocco:</t>
        </r>
        <r>
          <rPr>
            <sz val="9"/>
            <color indexed="81"/>
            <rFont val="Tahoma"/>
            <family val="2"/>
          </rPr>
          <t xml:space="preserve">
</t>
        </r>
      </text>
    </comment>
    <comment ref="H43" authorId="0" shapeId="0">
      <text>
        <r>
          <rPr>
            <b/>
            <sz val="9"/>
            <color indexed="81"/>
            <rFont val="Tahoma"/>
            <family val="2"/>
          </rPr>
          <t>Claudia Baiocco:</t>
        </r>
        <r>
          <rPr>
            <sz val="9"/>
            <color indexed="81"/>
            <rFont val="Tahoma"/>
            <family val="2"/>
          </rPr>
          <t xml:space="preserve">
</t>
        </r>
      </text>
    </comment>
  </commentList>
</comments>
</file>

<file path=xl/sharedStrings.xml><?xml version="1.0" encoding="utf-8"?>
<sst xmlns="http://schemas.openxmlformats.org/spreadsheetml/2006/main" count="1770" uniqueCount="1165">
  <si>
    <t>CIG</t>
  </si>
  <si>
    <t>DATA ACQUISIZIONE CIG</t>
  </si>
  <si>
    <t>OGGETTO DEL BANDO</t>
  </si>
  <si>
    <t>CONTENUTO
(lavori, servizi, forniture)</t>
  </si>
  <si>
    <t>PROCEDURA DI SCELTA DEL CONTRAENTE</t>
  </si>
  <si>
    <t>ALTRI OPERATORI INVITATI</t>
  </si>
  <si>
    <t>AGGIUDICATARIO</t>
  </si>
  <si>
    <t>IMPORTO DI AGGIUDICAZIONE IVA ESCLUSA</t>
  </si>
  <si>
    <t>DATA INIZIO
(lavori, servizi, o forniture)</t>
  </si>
  <si>
    <t>DATA FINE
(lavori, servizi, o forniture)</t>
  </si>
  <si>
    <t>IMPORTO DELLE SOMME LIQUIDATE</t>
  </si>
  <si>
    <t>ESTREMI DOCUMENTI</t>
  </si>
  <si>
    <t>TIPOLOGIA (ORDINE, CONTRATTO ALTRO)</t>
  </si>
  <si>
    <t>RAGIONE SOCIALE</t>
  </si>
  <si>
    <t>P.IVA/COD. FISCALE</t>
  </si>
  <si>
    <t>Servizi</t>
  </si>
  <si>
    <t>Servizi di assistenza gestione rifiuti batterie</t>
  </si>
  <si>
    <t>General Service S.r.l.</t>
  </si>
  <si>
    <t>02026300547</t>
  </si>
  <si>
    <t>Affidamento diretto</t>
  </si>
  <si>
    <t>2020 TABELLA CONTRATTI PUBBLICI (AFFIDAMENTI)
Art. 37 comma 1 D.lgs n. 33/2013</t>
  </si>
  <si>
    <t>Z0B2B6F30F</t>
  </si>
  <si>
    <t>Attività formative anno 2019</t>
  </si>
  <si>
    <t>Prot. 0012917 del 29/10/2019</t>
  </si>
  <si>
    <t>Convenzione</t>
  </si>
  <si>
    <t xml:space="preserve">Consorzio Scuola Umbra di Amministrazione Pubblica - Villaumbra </t>
  </si>
  <si>
    <t>ZBE2B71499</t>
  </si>
  <si>
    <t>Ordine n. 3 del 07/01/2020</t>
  </si>
  <si>
    <t>ZDF2B7827B</t>
  </si>
  <si>
    <t xml:space="preserve">Connettività varchi ZTL </t>
  </si>
  <si>
    <t>A.Tel Telecomunicazioni</t>
  </si>
  <si>
    <t>01292690557</t>
  </si>
  <si>
    <t>Ordine n. 4 del 08/01/2020</t>
  </si>
  <si>
    <t>ZEC2B797A2</t>
  </si>
  <si>
    <t xml:space="preserve">Servizio teleassistenza </t>
  </si>
  <si>
    <t>Maggioli S.p.A.</t>
  </si>
  <si>
    <t>02066400405</t>
  </si>
  <si>
    <t>Ordine n. 5 del 09/01/2020</t>
  </si>
  <si>
    <t>Z612B7AB09</t>
  </si>
  <si>
    <t xml:space="preserve">Aperitivo aziendale Natale 2019 </t>
  </si>
  <si>
    <t>Fornitura</t>
  </si>
  <si>
    <t>Metropolitan S.r.l.</t>
  </si>
  <si>
    <t>01399760550</t>
  </si>
  <si>
    <t>Z022B84FA4</t>
  </si>
  <si>
    <t xml:space="preserve">Installazione Gong ascensori S. Francesco </t>
  </si>
  <si>
    <t>Kone S.p.A.</t>
  </si>
  <si>
    <t>05069070158</t>
  </si>
  <si>
    <t>Ordine n. 8 del 13/01/2020</t>
  </si>
  <si>
    <t>ZEF2B87607</t>
  </si>
  <si>
    <t xml:space="preserve">Attività di assessment della rete e del data center di Terni Reti </t>
  </si>
  <si>
    <t xml:space="preserve">Sistematica S.p.A. </t>
  </si>
  <si>
    <t>00704800556</t>
  </si>
  <si>
    <t>Z4F2B943F1</t>
  </si>
  <si>
    <t xml:space="preserve">Manutenzioni c/o aviosuperficie </t>
  </si>
  <si>
    <t>Listanti Alberto</t>
  </si>
  <si>
    <t>01348100551</t>
  </si>
  <si>
    <t>Lavori</t>
  </si>
  <si>
    <t>Ordine n. 9 del 16/01/2020</t>
  </si>
  <si>
    <t>Ordine MePa n. 5323136 oppure Ordine n. 10 del 16/01/2020</t>
  </si>
  <si>
    <t>817660296B</t>
  </si>
  <si>
    <t>Carburante Jet A1</t>
  </si>
  <si>
    <t>Procedura negoziata per affidamenti sotto soglia</t>
  </si>
  <si>
    <t>ZA32B9CF42</t>
  </si>
  <si>
    <t xml:space="preserve">Interventi tecnici+casella PEC RUP+altro </t>
  </si>
  <si>
    <t>Z8B2B9DF57</t>
  </si>
  <si>
    <t>Materiale di cancelleria</t>
  </si>
  <si>
    <t>CipDue S.r.l.</t>
  </si>
  <si>
    <t>01235660550</t>
  </si>
  <si>
    <t>Ordine n. 11 del 17/01/2020                  Ordine n. 12 del 17/01/2020</t>
  </si>
  <si>
    <t>ZBF2BA0CBB</t>
  </si>
  <si>
    <t xml:space="preserve">Bandiere per aviosuperficie </t>
  </si>
  <si>
    <t>il Tricolore Snc di Bianchi Stefano e Lapini Angiolo</t>
  </si>
  <si>
    <t>04198010482</t>
  </si>
  <si>
    <t>Ordine n. 14 del 20/01/2020</t>
  </si>
  <si>
    <t>Prot. 0000511 del 15/01/2020</t>
  </si>
  <si>
    <t>Prot. 0000519 del 15/01/2020</t>
  </si>
  <si>
    <t>Prot. 0000608 del 16/01/2020</t>
  </si>
  <si>
    <t>Prot. 0000640 del 17/01/2020</t>
  </si>
  <si>
    <t>ZF22BA6112</t>
  </si>
  <si>
    <t xml:space="preserve">Pensilina metallica distributori aviosuperficie </t>
  </si>
  <si>
    <t>Z4C2BABF8E</t>
  </si>
  <si>
    <t>Magigas S.p.A.</t>
  </si>
  <si>
    <t>00408880474</t>
  </si>
  <si>
    <t>ZE32BB04B0</t>
  </si>
  <si>
    <t>Manutenzione auto aziendale - Smart</t>
  </si>
  <si>
    <t>Rossi S.r.l.</t>
  </si>
  <si>
    <t>03316760549</t>
  </si>
  <si>
    <t>Ordine n. 18 del 23/01/2020</t>
  </si>
  <si>
    <t>Ordine n. 16 del 22/01/2020</t>
  </si>
  <si>
    <t>Ordine n. 13 del 17/01/2020        Ordine n. 17 del 23/01/2020</t>
  </si>
  <si>
    <t>Z102BBCFA4</t>
  </si>
  <si>
    <t xml:space="preserve">Rinnovo abbonamento piattaforma Insito </t>
  </si>
  <si>
    <t>Finance Active Italia S.r.l.</t>
  </si>
  <si>
    <t>06409360960</t>
  </si>
  <si>
    <t>Ordine n. 22 del 27/01/2020</t>
  </si>
  <si>
    <t>Poste Italiane S.p.A.</t>
  </si>
  <si>
    <t>01114601006</t>
  </si>
  <si>
    <t>Ordine n. 19 del 23/01/2020</t>
  </si>
  <si>
    <t>Ordine n. 20 del 23/01/2020</t>
  </si>
  <si>
    <t>Spedizione massiva atti giudiziari</t>
  </si>
  <si>
    <t>Z0B2BBE9BF</t>
  </si>
  <si>
    <t xml:space="preserve">Fornitura materiale vario </t>
  </si>
  <si>
    <t>Ferramenta Centro Italia Snc</t>
  </si>
  <si>
    <t>01247830555</t>
  </si>
  <si>
    <t>Ordine n. 23 del 27/01/2020</t>
  </si>
  <si>
    <t>Ordine n. 24 del 27/01/2020</t>
  </si>
  <si>
    <t>ZE42BBDAB3</t>
  </si>
  <si>
    <t xml:space="preserve">Pulizia e taglio erba c/o sede aziendale </t>
  </si>
  <si>
    <t xml:space="preserve">Consorzio Asso Soc. Coop. Soc. </t>
  </si>
  <si>
    <t>01537880559</t>
  </si>
  <si>
    <t>Z372BD3C1A</t>
  </si>
  <si>
    <t xml:space="preserve">Lavori c/o aviosuperficie </t>
  </si>
  <si>
    <t>Monti Enzo S.r.l.</t>
  </si>
  <si>
    <t>01395480559</t>
  </si>
  <si>
    <t>Ordine n. 26 del 31/01/2020</t>
  </si>
  <si>
    <t>Z032BD5162</t>
  </si>
  <si>
    <t>Cavo ricarica Smart</t>
  </si>
  <si>
    <t>Ordine n. 28 del 31/01/2020</t>
  </si>
  <si>
    <t>Wolter Kluwer Italia S.r.l.</t>
  </si>
  <si>
    <t>10209790152</t>
  </si>
  <si>
    <t>Z622BD47B1</t>
  </si>
  <si>
    <t>Canoni ARCA</t>
  </si>
  <si>
    <t>Ordine n. 27 del 31/01/2020</t>
  </si>
  <si>
    <t>ZBA2BDB1C5</t>
  </si>
  <si>
    <t xml:space="preserve">App Egaf per violazioni CdS </t>
  </si>
  <si>
    <t>Egaf Edizioni S.r.l.</t>
  </si>
  <si>
    <t>02259990402</t>
  </si>
  <si>
    <t>Ordine n. 29 del 03/02/2020</t>
  </si>
  <si>
    <t>Z8D2BDD4B4</t>
  </si>
  <si>
    <t xml:space="preserve">Polizza RC patrimoniale </t>
  </si>
  <si>
    <t>AON S.p.A.</t>
  </si>
  <si>
    <t>11274970158</t>
  </si>
  <si>
    <t>Ordine n. 30 del 03/02/2020</t>
  </si>
  <si>
    <t>Ordine n. 31 del 03/02/2020</t>
  </si>
  <si>
    <t>Polizza RCT-RCO</t>
  </si>
  <si>
    <t>Z192BDD6C6</t>
  </si>
  <si>
    <t>Z862BE2046</t>
  </si>
  <si>
    <t>Pamo Computers S.r.l.</t>
  </si>
  <si>
    <t>00897980421</t>
  </si>
  <si>
    <t>Monitor HP 24F</t>
  </si>
  <si>
    <t>Z852BE8DD1</t>
  </si>
  <si>
    <t xml:space="preserve">Modifica condizioni contrattuali utilizzo portale Web </t>
  </si>
  <si>
    <t>Infocamere soc.cons.</t>
  </si>
  <si>
    <t>02313821007</t>
  </si>
  <si>
    <t>Ordine n. 33 del 05/02/2020</t>
  </si>
  <si>
    <t>ODA MePa n. 5358344 oppure Ordine n. 34 del 04/02/2020</t>
  </si>
  <si>
    <t>Z982BEE83D</t>
  </si>
  <si>
    <t>Gigli &amp; Pacifici snc</t>
  </si>
  <si>
    <t>30/02/2020</t>
  </si>
  <si>
    <t>00227440559</t>
  </si>
  <si>
    <t>Ordine n. 35 del 06/02/2020</t>
  </si>
  <si>
    <t>ZC22BF2590</t>
  </si>
  <si>
    <t xml:space="preserve">Porte uffici ZTL </t>
  </si>
  <si>
    <t>La Sovrana Snc di çLaoreti Manuele e C.</t>
  </si>
  <si>
    <t>00473890556</t>
  </si>
  <si>
    <t>Ordine n. 37 del 07/02/2020</t>
  </si>
  <si>
    <t>Z122BFDD84</t>
  </si>
  <si>
    <t xml:space="preserve">Manutenzione e tinteggiature ufficio mattatoio </t>
  </si>
  <si>
    <t xml:space="preserve">Pasquariello Michele Antonio </t>
  </si>
  <si>
    <t>00571660554</t>
  </si>
  <si>
    <t>Ordine n. 38 del 11/02/2020</t>
  </si>
  <si>
    <t>ZC72BFE038</t>
  </si>
  <si>
    <t xml:space="preserve">Manutenzione straordinaria cancello ingresso mattatoio </t>
  </si>
  <si>
    <t>Officina Galletti Mario</t>
  </si>
  <si>
    <t>00116050550</t>
  </si>
  <si>
    <t>Z4D2BFE789</t>
  </si>
  <si>
    <t xml:space="preserve">Potatura e pulizie Mattatoio comunale </t>
  </si>
  <si>
    <t>Ordine n. 40 del 11/02/2020</t>
  </si>
  <si>
    <t>Z3E2BFEF42</t>
  </si>
  <si>
    <t xml:space="preserve">Pneumatici auto aziendale </t>
  </si>
  <si>
    <t>Lucagomme Snc</t>
  </si>
  <si>
    <t>00477560551</t>
  </si>
  <si>
    <t>Ordine n. 41 del 11/02/2020</t>
  </si>
  <si>
    <t>Operatori Mepa abilitati alla categoria di riferimento</t>
  </si>
  <si>
    <t>Air BP Italia S.p.A.</t>
  </si>
  <si>
    <t>Francesco Vitale S.r.l.    La Casa dell'Infisso</t>
  </si>
  <si>
    <t>ZB62C002DB</t>
  </si>
  <si>
    <t xml:space="preserve">Duplicati chiavi parcometri </t>
  </si>
  <si>
    <t>Parkeon S.p.A.</t>
  </si>
  <si>
    <t>04065160964</t>
  </si>
  <si>
    <t>Ordine n. 42 del 11/02/2020</t>
  </si>
  <si>
    <t>ZC92C00313</t>
  </si>
  <si>
    <t>Assipunto s.r.l.</t>
  </si>
  <si>
    <t>01497230555</t>
  </si>
  <si>
    <t>ZA42C06108</t>
  </si>
  <si>
    <t>Rinnovo polizza auto aziendale</t>
  </si>
  <si>
    <t xml:space="preserve">Segnaletica orizzontale (strisce blu) </t>
  </si>
  <si>
    <t>ZC42C0B236</t>
  </si>
  <si>
    <t>Maggioli Spa</t>
  </si>
  <si>
    <t>Tecno Office snc</t>
  </si>
  <si>
    <t>Z3D2C126C7</t>
  </si>
  <si>
    <t>His 21 S.r.l.</t>
  </si>
  <si>
    <t>01738850542</t>
  </si>
  <si>
    <t>Implementazione Software su Palmari Polizia Locale</t>
  </si>
  <si>
    <t>Rotolini cartacei per stampanti</t>
  </si>
  <si>
    <t>8212070E88</t>
  </si>
  <si>
    <t>Benzina verde 100 ottani</t>
  </si>
  <si>
    <t xml:space="preserve">Sostituzione scheda Faac Parcheggio Gugliemi </t>
  </si>
  <si>
    <t>Ordine n.44 del 13/02/2020</t>
  </si>
  <si>
    <t>Ordine n.45 del 17/02/2020</t>
  </si>
  <si>
    <t>ZD22C1C2A2</t>
  </si>
  <si>
    <t>Prot. 0001370 del 31/01/2020</t>
  </si>
  <si>
    <t>Prot. 0001622 del 05/02/2020</t>
  </si>
  <si>
    <t>Telefonia fissa e mobile anno 2020</t>
  </si>
  <si>
    <t>Vodafone S.p.A.</t>
  </si>
  <si>
    <t>08539010010</t>
  </si>
  <si>
    <t>Prot. 0003047 del 23/02/2018</t>
  </si>
  <si>
    <t>Contratto</t>
  </si>
  <si>
    <t>ZF12C26EBA</t>
  </si>
  <si>
    <t xml:space="preserve">Intervento del 07/06/2019 </t>
  </si>
  <si>
    <t>Ordine n. 43 del 11/02/2020</t>
  </si>
  <si>
    <t>Z842C2573B</t>
  </si>
  <si>
    <t xml:space="preserve">Abbigliamento aziendale aviosuperficie </t>
  </si>
  <si>
    <t>Tecnoantincendio Snc</t>
  </si>
  <si>
    <t>00495600553</t>
  </si>
  <si>
    <t>Ordine n. 47 del 20/02/2020</t>
  </si>
  <si>
    <t>Ordine n. 48 del 20/02/2020</t>
  </si>
  <si>
    <t>Z4E2C271DB</t>
  </si>
  <si>
    <t xml:space="preserve">Contratto Parkfolio anno 2020 </t>
  </si>
  <si>
    <t>Flowbird Italia S.r.l.</t>
  </si>
  <si>
    <t>Ordine n. 49 del 20/02/2020</t>
  </si>
  <si>
    <t>ZBF2C277CD</t>
  </si>
  <si>
    <t>Sis.Tg Segnaletica srl</t>
  </si>
  <si>
    <t>02955580549</t>
  </si>
  <si>
    <t>ZE12C26F51</t>
  </si>
  <si>
    <t>Kit Pronto soccorso</t>
  </si>
  <si>
    <t>Antincendio Antinfortunistica Moscatelli e C. snc</t>
  </si>
  <si>
    <t>Cate antincendio srl Tecno Antincendio snc</t>
  </si>
  <si>
    <t>Cartelli stradali</t>
  </si>
  <si>
    <t>Z232C28A8B</t>
  </si>
  <si>
    <t xml:space="preserve">Piattaforma Isharedoc anno 2020 </t>
  </si>
  <si>
    <t>Digi One S.r.l.</t>
  </si>
  <si>
    <t>01281410553</t>
  </si>
  <si>
    <t>Ordine n. 50 del 20/02/2020</t>
  </si>
  <si>
    <t>Ordine n. 51 del 20/02/2020</t>
  </si>
  <si>
    <t>Ordine n. 52 del 21/02/2020</t>
  </si>
  <si>
    <t>ZF92C2A8C5</t>
  </si>
  <si>
    <t>cartoncini termici</t>
  </si>
  <si>
    <t>Mecstar srl</t>
  </si>
  <si>
    <t>03863331009</t>
  </si>
  <si>
    <t>Ordine n. 53 del 21/02/2020</t>
  </si>
  <si>
    <t>Z512C2C310</t>
  </si>
  <si>
    <t xml:space="preserve">Corsi RSPP </t>
  </si>
  <si>
    <t>Impresa Service di Cappanera Roberto &amp; C. Sas</t>
  </si>
  <si>
    <t>00765880554</t>
  </si>
  <si>
    <t>Ordine n. 54 del 21/02/2020</t>
  </si>
  <si>
    <t>PluService S.r.l.</t>
  </si>
  <si>
    <t>01140590421</t>
  </si>
  <si>
    <t>Ordine n. 55 del 21/02/2020</t>
  </si>
  <si>
    <t>Z7E28F731B</t>
  </si>
  <si>
    <t>Manutenzione e assistenza sw Telemaco</t>
  </si>
  <si>
    <t>Z352C2C457</t>
  </si>
  <si>
    <t xml:space="preserve">Attrezzature per mattatoio </t>
  </si>
  <si>
    <t>Berera S.r.l.</t>
  </si>
  <si>
    <t>01484880354</t>
  </si>
  <si>
    <t>Ordine n. 56 del 21/02/2020</t>
  </si>
  <si>
    <t>Z942C2C474</t>
  </si>
  <si>
    <t xml:space="preserve">attrezzature  trasporto animali </t>
  </si>
  <si>
    <t>Sint Tecnologie S.r.l.</t>
  </si>
  <si>
    <t>01141460434</t>
  </si>
  <si>
    <t>Z672C36FAC</t>
  </si>
  <si>
    <t>Blocchi verbali ausiliari del traffico</t>
  </si>
  <si>
    <t>Ordine n. 59 del 26/02/2020</t>
  </si>
  <si>
    <t>Z6B2C376A2</t>
  </si>
  <si>
    <t>Gestione pratica Fondo Impresa</t>
  </si>
  <si>
    <t>Ordine n. 60 del 26/02/2020</t>
  </si>
  <si>
    <t>Z492C3BED9</t>
  </si>
  <si>
    <t>Manutenzione gruppo frigo</t>
  </si>
  <si>
    <t>Marchegiani Frigo srl</t>
  </si>
  <si>
    <t>11663001003</t>
  </si>
  <si>
    <t>Ordine n. 61 del 27/02/2020</t>
  </si>
  <si>
    <t>ZD72C3C4C4</t>
  </si>
  <si>
    <t>Fornitura e smaltimento estintori</t>
  </si>
  <si>
    <t>Cate Antincendio srl</t>
  </si>
  <si>
    <t>01368250559</t>
  </si>
  <si>
    <t>Ordine n. 62 del 27/02/2020</t>
  </si>
  <si>
    <t>ZC72C3D024</t>
  </si>
  <si>
    <t xml:space="preserve">Servizi derattizzazione </t>
  </si>
  <si>
    <t xml:space="preserve">Salus Ambiente srl </t>
  </si>
  <si>
    <t>01387490558</t>
  </si>
  <si>
    <t>ZBD2C3DB2C</t>
  </si>
  <si>
    <t xml:space="preserve">Compressore per mattatoio </t>
  </si>
  <si>
    <t>Saim service S.r.l.</t>
  </si>
  <si>
    <t>01395920554</t>
  </si>
  <si>
    <t>Jarvis Italia</t>
  </si>
  <si>
    <t>Z032C3DD01</t>
  </si>
  <si>
    <t xml:space="preserve">Manutenzione generatore di vapore mattatoio </t>
  </si>
  <si>
    <t>Ecoklima S.r.l.</t>
  </si>
  <si>
    <t>01273940559</t>
  </si>
  <si>
    <t>Z062C3DFC6</t>
  </si>
  <si>
    <t xml:space="preserve">Controllo impianti elettrici + manutenzione straordinaria sollevatore oleodinamico </t>
  </si>
  <si>
    <t>Massaccesi Service Sas di Massaccesi Ivano</t>
  </si>
  <si>
    <t>01582900559</t>
  </si>
  <si>
    <t>Ordine n. 66 del 27/02/2020</t>
  </si>
  <si>
    <t>Ordine n. 65 del 27/02/2020</t>
  </si>
  <si>
    <t>Ordine n. 63 del 27/02/2020</t>
  </si>
  <si>
    <t>Ordine n. 64 del 27/02/2020</t>
  </si>
  <si>
    <t>Operatori Mepa abilitati alla categoria di riferimento (n. 86)</t>
  </si>
  <si>
    <t>Z332C40565</t>
  </si>
  <si>
    <t xml:space="preserve">Dispenser + igienizzanti </t>
  </si>
  <si>
    <t>Ordine n. 67 del 28/02/2020</t>
  </si>
  <si>
    <t>8230854B95</t>
  </si>
  <si>
    <t>Energia elettrica 2020-2021</t>
  </si>
  <si>
    <t>Affidamento diretto in adesione ad accordo quadro/convenzione</t>
  </si>
  <si>
    <t>A2A Energia S.p.A.</t>
  </si>
  <si>
    <t>Z6F2C42832</t>
  </si>
  <si>
    <t>Assistenza legale specialistica continuativa</t>
  </si>
  <si>
    <t>ZBA2C428CD</t>
  </si>
  <si>
    <t>Z232C42948</t>
  </si>
  <si>
    <t>ZD12C42C0F</t>
  </si>
  <si>
    <t>Z272C42B57</t>
  </si>
  <si>
    <t>Servizi di facchinaggio</t>
  </si>
  <si>
    <t>Bernardi Francesco S.r.l.</t>
  </si>
  <si>
    <t>Tecno Power di Magliolo Amedeo</t>
  </si>
  <si>
    <t>01575860554</t>
  </si>
  <si>
    <t>Z8F2C43B9B</t>
  </si>
  <si>
    <t xml:space="preserve">Fornitura energia elettrica mattatoio </t>
  </si>
  <si>
    <t>Ordine n.68 del 28/02/2020</t>
  </si>
  <si>
    <t>Ordine n. 69 del 28/02/2020</t>
  </si>
  <si>
    <t>Z842C44A4A</t>
  </si>
  <si>
    <t xml:space="preserve">Manutenzioni aviosuperficie + mattatoio </t>
  </si>
  <si>
    <t>Ordine n. 70 del 02/03/2020</t>
  </si>
  <si>
    <t>Z3E2C44EF4</t>
  </si>
  <si>
    <t>Forniture idrauliche per modulo antincendio</t>
  </si>
  <si>
    <t>VAS Technology for life di Curcio Gianfranco</t>
  </si>
  <si>
    <t>02953400799</t>
  </si>
  <si>
    <t>Ordine n. 71 del 02/03/2020</t>
  </si>
  <si>
    <t>Prot. 0002642 del 24/02/2020</t>
  </si>
  <si>
    <t>RDO MEPA 2491559 oppure Ordine n. 72 del 02/03/2020</t>
  </si>
  <si>
    <t>Z9E2C48543</t>
  </si>
  <si>
    <t>Z6F2C48A3E</t>
  </si>
  <si>
    <t xml:space="preserve">Benzina verde 100 ottani </t>
  </si>
  <si>
    <t>Q8 Quaser S.p.A.                             Firmin</t>
  </si>
  <si>
    <t xml:space="preserve">AVGas 100 LL </t>
  </si>
  <si>
    <t xml:space="preserve">Air BP Italia S.p.A.                             </t>
  </si>
  <si>
    <t>Ordine n. 73 del 02/03/2020</t>
  </si>
  <si>
    <t xml:space="preserve">Ordine n. 74 del 02/03/2020       </t>
  </si>
  <si>
    <t xml:space="preserve">Attivazione servizio acquiring tandem Bancoposta </t>
  </si>
  <si>
    <t>Ordine n. 75 del 03/03/2020</t>
  </si>
  <si>
    <t>Z2F2C520A7</t>
  </si>
  <si>
    <t>Etichette + nastri per protocollatrici Meteor</t>
  </si>
  <si>
    <t>Meteor S.r.l.</t>
  </si>
  <si>
    <t>02275400279</t>
  </si>
  <si>
    <t>Ordine n. 76 del 04/03/2020</t>
  </si>
  <si>
    <t>Buoni pasto 2020</t>
  </si>
  <si>
    <t>Repas Lunch Coupon</t>
  </si>
  <si>
    <t>01964741001</t>
  </si>
  <si>
    <t>ZCD2C569A2</t>
  </si>
  <si>
    <t xml:space="preserve">Igienizzante + supporti </t>
  </si>
  <si>
    <t>Ruggeri Store di Ruggeri Roberto</t>
  </si>
  <si>
    <t>02919830543</t>
  </si>
  <si>
    <t>Ordine n. 80 del 10/03/2020</t>
  </si>
  <si>
    <t>Lenergia S.p.A.</t>
  </si>
  <si>
    <t>Z152C6A2D0</t>
  </si>
  <si>
    <t xml:space="preserve">Interventi tecnici + fornitura firewall + materiali collegamento mattatoio </t>
  </si>
  <si>
    <t>Z502C6B1BC</t>
  </si>
  <si>
    <t xml:space="preserve">Pannelli plexiglass </t>
  </si>
  <si>
    <t>Ma.p.i.g.</t>
  </si>
  <si>
    <t>00577020555</t>
  </si>
  <si>
    <t>Ordine n. 82 del 12/03/2020</t>
  </si>
  <si>
    <t>ZB12C6D3B9</t>
  </si>
  <si>
    <t xml:space="preserve">Supporto tecnico operativo per adeguamento al regolamento UE 2016/679 (GDPR) </t>
  </si>
  <si>
    <t>Umbria digitale Scarl</t>
  </si>
  <si>
    <t>03761180961</t>
  </si>
  <si>
    <t>Prot. 0001459 del 03/02/2020</t>
  </si>
  <si>
    <t>Convenzione del 22/01/2020 oppure Ordine n. 84 del 12/03/2020</t>
  </si>
  <si>
    <t xml:space="preserve">ODA Consip n. 5410222 oppure Ordine n. 85 del 12/03/2020 </t>
  </si>
  <si>
    <r>
      <t>Ordine n. 39 del 11/02/2020</t>
    </r>
    <r>
      <rPr>
        <b/>
        <sz val="8"/>
        <color rgb="FFFF0000"/>
        <rFont val="Arial"/>
        <family val="2"/>
      </rPr>
      <t>A</t>
    </r>
  </si>
  <si>
    <t>Metrosignal S.r.l.</t>
  </si>
  <si>
    <t>ZDB2C8BD83</t>
  </si>
  <si>
    <t xml:space="preserve">Mascherine Covid-19 </t>
  </si>
  <si>
    <t>Farmacia Rotondi</t>
  </si>
  <si>
    <t>03802230981</t>
  </si>
  <si>
    <t>12591500553</t>
  </si>
  <si>
    <t>Z242C90E97</t>
  </si>
  <si>
    <t xml:space="preserve">Servizio di redazione di perizia di stima </t>
  </si>
  <si>
    <t>82615606FB</t>
  </si>
  <si>
    <t>AVGas 100LL</t>
  </si>
  <si>
    <t>RDO MePa 2469941 oppure Ordine n. 91 del 06/04/2020</t>
  </si>
  <si>
    <t>RDO MePa 2479565 oppure Ordine n. 92 del 06/04/2020</t>
  </si>
  <si>
    <t>ROO MePa 2395564 oppure Ordine n. 93 del 06/04/2020</t>
  </si>
  <si>
    <t>Prot. 0001375 del 31/01/2020</t>
  </si>
  <si>
    <t>Prot. 0001392 del 03/02/2020</t>
  </si>
  <si>
    <t>Prot. 0001390 del 03/02/2020</t>
  </si>
  <si>
    <t>Prot. 0001780 del 07/02/2020</t>
  </si>
  <si>
    <t>Prot. 0001376 del 31/01/2020</t>
  </si>
  <si>
    <t xml:space="preserve"> Prot. 0001538 del 05/02/2020</t>
  </si>
  <si>
    <t>Prot. 0003171 del 31/01/2020</t>
  </si>
  <si>
    <t>Prot. 0001781 del 07/02/2020</t>
  </si>
  <si>
    <t>Prot. 0000968 del 23/01/2020</t>
  </si>
  <si>
    <t>Prot. 0000944 del 23/01/2020</t>
  </si>
  <si>
    <t>Prot. 0000937 del 23/01/2020</t>
  </si>
  <si>
    <t>Prot. 0000936 del 23/01/2020                                        Prot. 0000965 del 23/01/2020</t>
  </si>
  <si>
    <t>Prot. 0000934 del 23/01/2020                                        Prot. 0000935 del 23/01/2020</t>
  </si>
  <si>
    <t>Prot. 0001901 del 11/02/2020</t>
  </si>
  <si>
    <t>Prot. 0001782 del 07/02/2020</t>
  </si>
  <si>
    <t>Prot. 0002055 del 13/02/2020</t>
  </si>
  <si>
    <t>Prot..0001990 del 12/02/2020</t>
  </si>
  <si>
    <t>Prot. 0001776 del 07/02/2020</t>
  </si>
  <si>
    <t>Prot. 0004083 del 30/03/2020</t>
  </si>
  <si>
    <t>Prot. 0003950 del 24/03/2020</t>
  </si>
  <si>
    <t>Prot. 0002490 del 21/02/2020</t>
  </si>
  <si>
    <t>Prot. 0002492 del 21/02/2020</t>
  </si>
  <si>
    <t>Prot. 0002497 del 21/02/2020</t>
  </si>
  <si>
    <t>Prot. 0003115 del 04/03/2020</t>
  </si>
  <si>
    <t>Prot. 0002501 del 21/02/2020</t>
  </si>
  <si>
    <t xml:space="preserve"> Prot. 0003115 del 04/03/2020 </t>
  </si>
  <si>
    <t xml:space="preserve"> Prot. 0002501 del 21/02/2020 </t>
  </si>
  <si>
    <t xml:space="preserve"> Prot. 0002583 del 24/02/2020 </t>
  </si>
  <si>
    <t xml:space="preserve"> Prot. 0002886 del 26/02/2020 </t>
  </si>
  <si>
    <t xml:space="preserve"> Prot. 0002887 del 27/02/2020 </t>
  </si>
  <si>
    <t xml:space="preserve"> Prot. 0002889 del 27/02/2020 </t>
  </si>
  <si>
    <t xml:space="preserve"> Prot. 0002891 del 27/02/2020 </t>
  </si>
  <si>
    <t xml:space="preserve"> Prot. 0002894 del 27/02/2020 </t>
  </si>
  <si>
    <t xml:space="preserve"> Prot. 0002954 del 28/02/2020 </t>
  </si>
  <si>
    <t xml:space="preserve"> Prot. 0002968 del 28/02/2020 </t>
  </si>
  <si>
    <t xml:space="preserve"> Prot. 0003121 del 04/03/2020 </t>
  </si>
  <si>
    <t xml:space="preserve"> Prot. 0003129 del 04/03/2020 </t>
  </si>
  <si>
    <t xml:space="preserve"> Prot. 0003133 del 04/03/2020 </t>
  </si>
  <si>
    <t xml:space="preserve"> Prot. 0003135 del 04/03/2020 </t>
  </si>
  <si>
    <t xml:space="preserve"> Prot. 0003134 del 04/03/2020 </t>
  </si>
  <si>
    <t>Prot. 0005204 del 23/04/2020</t>
  </si>
  <si>
    <t>Prot. 0003487 del 27/04/2020</t>
  </si>
  <si>
    <t>Ordine n. 77 del 05/03/2020             Ordine n. 78 del 06/03/2020                          Ordine n. 96 del 09/04/2020</t>
  </si>
  <si>
    <t>Prot. 0002065 del 13/02/2020</t>
  </si>
  <si>
    <t>Prot. 0004501 del 09/04/2020</t>
  </si>
  <si>
    <t>Ordine n. 57 del 21/02/2020</t>
  </si>
  <si>
    <t>Prot. 0002557 del 21/02/2020</t>
  </si>
  <si>
    <t>Prot. 0005569 del 29/04/2020</t>
  </si>
  <si>
    <t>Prot. 0002843 del 26/02/2020</t>
  </si>
  <si>
    <t>Rifacimento impianto elettrico uffici ZTL</t>
  </si>
  <si>
    <t>Prot. 0004089 del 30/03/2020</t>
  </si>
  <si>
    <t>Ordine n. 86 del 30/03/2020</t>
  </si>
  <si>
    <t>Prot. 0001951 del 12/02/2020</t>
  </si>
  <si>
    <t>Prot. 0002604 del 24/02/2020</t>
  </si>
  <si>
    <t>Prot. 0002556 del 21/02/2020</t>
  </si>
  <si>
    <t>Prot. 0002894 del 27/02/2020</t>
  </si>
  <si>
    <t>Prot. 0002973 del 28/02/2020</t>
  </si>
  <si>
    <t xml:space="preserve"> Prot. 0003226 del 05/03/2020 </t>
  </si>
  <si>
    <t>Z392C9AD34</t>
  </si>
  <si>
    <t xml:space="preserve">AR Sas di Benedetti Anna Rita &amp; C. </t>
  </si>
  <si>
    <t>01456090552</t>
  </si>
  <si>
    <t>Prot. 0004340 del 06/04/2020</t>
  </si>
  <si>
    <t>Ordine n. 87 del 02/04/2020</t>
  </si>
  <si>
    <t>Z1E2CA199F</t>
  </si>
  <si>
    <t xml:space="preserve">Interventi di manutenzione c/o mattatoio </t>
  </si>
  <si>
    <t>Prot. 0005369 del 27/04/2020</t>
  </si>
  <si>
    <t>Ordine n. 88 del 06/04/2020</t>
  </si>
  <si>
    <t>ZE52CA1B4B</t>
  </si>
  <si>
    <t xml:space="preserve">Manutenzione gruppo frigo c/o mattatoio </t>
  </si>
  <si>
    <t>Prot. 0005365 del 27/04/2020</t>
  </si>
  <si>
    <t>Ordine n. 89 del 06/04/2020</t>
  </si>
  <si>
    <t>Manutenzione ordinaria fitodepuratore</t>
  </si>
  <si>
    <t>Ecolservice S.r.l.</t>
  </si>
  <si>
    <t>02715760548</t>
  </si>
  <si>
    <t>Z692CABDF7</t>
  </si>
  <si>
    <t>Amarantoidea S.r.l.s.</t>
  </si>
  <si>
    <t>Gecal S.p.A.</t>
  </si>
  <si>
    <t>08551090155</t>
  </si>
  <si>
    <t>Prot. 0004704 del 14/04/2020</t>
  </si>
  <si>
    <t>Ordine n. 95 del 14/04/2020</t>
  </si>
  <si>
    <t>ZA62CB23B5</t>
  </si>
  <si>
    <t>Noleggio bagno chimico disabili per aviosuperficie anno 2020</t>
  </si>
  <si>
    <t>Tecnifor S.p.A.</t>
  </si>
  <si>
    <t>00214930554</t>
  </si>
  <si>
    <t>Prot. 0004717 del 15/04/2020</t>
  </si>
  <si>
    <t xml:space="preserve">Ordine n. 97 del 14/04/2020 </t>
  </si>
  <si>
    <t>ZA42CB37C2</t>
  </si>
  <si>
    <t xml:space="preserve">Canone + consumi collegamento Inipec </t>
  </si>
  <si>
    <t>Prot. 0005383 del 27/04/2020                        Prot. 0006725 del 19/05/2020</t>
  </si>
  <si>
    <t>Ordine n. 98 del 14/04/2020               Ordine n. 110 del 15/05/2020</t>
  </si>
  <si>
    <t>ZE82CC3F34</t>
  </si>
  <si>
    <t xml:space="preserve">Raccolta e smaltimento sangue mattatoio </t>
  </si>
  <si>
    <t>Roma service S.r.l.</t>
  </si>
  <si>
    <t>02852480595</t>
  </si>
  <si>
    <t>Prot. 0005388 del 27/04/2020</t>
  </si>
  <si>
    <t>Ordine n. 100 del 21/04/2020</t>
  </si>
  <si>
    <t>ZCF2CD8DAB</t>
  </si>
  <si>
    <t xml:space="preserve">Polizza 44/763512676 incendio hangar </t>
  </si>
  <si>
    <t>Gambini Assicurazioni S.r.l. (UnipolSai S.p.A.)</t>
  </si>
  <si>
    <t>Prot. 0005572 del 29/04/2020</t>
  </si>
  <si>
    <t>Ordine n. 101 del 30/04/2020</t>
  </si>
  <si>
    <t>Z582CD9E9E</t>
  </si>
  <si>
    <t>Servizi di Sanificazione</t>
  </si>
  <si>
    <t>Asso Consorzio - Appkeep</t>
  </si>
  <si>
    <t>Prot. 0006122 del 07/05/2020</t>
  </si>
  <si>
    <t>Ordine n. 102 del 30/04/2020</t>
  </si>
  <si>
    <t>Z2F2CDA828</t>
  </si>
  <si>
    <t>Prot. 0006727 del 19/05/2020</t>
  </si>
  <si>
    <t>Ordine n. 114 del 19/05/2020</t>
  </si>
  <si>
    <t>ZBD2CDAF0E</t>
  </si>
  <si>
    <t xml:space="preserve">Adesivi per segnaletica parcometri </t>
  </si>
  <si>
    <t>Grafotecnica Gianni Palenga S.n.c</t>
  </si>
  <si>
    <t>00676030554</t>
  </si>
  <si>
    <t>Prot. 0005758 del 30/04/2020</t>
  </si>
  <si>
    <t>Ordine n. 103 del 30/04/2020</t>
  </si>
  <si>
    <t>8293713C78</t>
  </si>
  <si>
    <t>Servizi di connettività e telefonia fissa</t>
  </si>
  <si>
    <t>Z002CEC492</t>
  </si>
  <si>
    <t xml:space="preserve">Energia elettrica varchi </t>
  </si>
  <si>
    <t>Prot. 0006692 del 19/05/2020</t>
  </si>
  <si>
    <t>Ordine n. 106 del 08/05/2020</t>
  </si>
  <si>
    <t>Z602CF8BFD</t>
  </si>
  <si>
    <t>Salviettine, flaconcini, guanti</t>
  </si>
  <si>
    <t xml:space="preserve">Affidamento diretto </t>
  </si>
  <si>
    <t>Ruggeri Store</t>
  </si>
  <si>
    <t>Prot. 0006499 del 14/05/2020</t>
  </si>
  <si>
    <t>Ordine n. 107 del 13/05/2020</t>
  </si>
  <si>
    <t>Z442CFD1E6</t>
  </si>
  <si>
    <t>Pulizia filtri condizionatori</t>
  </si>
  <si>
    <t>Idrotermicasolare srl</t>
  </si>
  <si>
    <t>01478940552</t>
  </si>
  <si>
    <t>Prot. 0006555 del 15/05/2020</t>
  </si>
  <si>
    <t>Ordine n. 108 del 14/05/2020</t>
  </si>
  <si>
    <t>Z5C2D0018C</t>
  </si>
  <si>
    <t xml:space="preserve">Pulizia giornaliera con prodotti sanificanti </t>
  </si>
  <si>
    <t>Prot. 0006690 del 19/05/2020</t>
  </si>
  <si>
    <t>Ordine n. 109 del 15/05/2020</t>
  </si>
  <si>
    <t>Z172D01B12</t>
  </si>
  <si>
    <t xml:space="preserve">Energia elettrica in regime di salvaguardia </t>
  </si>
  <si>
    <t>Ordine n. 112 del 15/05/2020</t>
  </si>
  <si>
    <t>Z0A2D010B4</t>
  </si>
  <si>
    <t>Spostamento box</t>
  </si>
  <si>
    <t>Prot. 0006585 del 15/05/2020</t>
  </si>
  <si>
    <t>Ordine n. 111 del 15/05/2020</t>
  </si>
  <si>
    <t>Z9F2D09AE9</t>
  </si>
  <si>
    <t xml:space="preserve">Proroga n. 2 incarico ODV </t>
  </si>
  <si>
    <t>Affidamento diretto per lavori, servizi o forniture supplementari</t>
  </si>
  <si>
    <t>Carissimi Avv. Daniele</t>
  </si>
  <si>
    <t>CRSDNL73B22G478G</t>
  </si>
  <si>
    <t>Prot. 0009378 del 06/07/2018     Prot. 0006722 del 19/05/2020</t>
  </si>
  <si>
    <t>Atto di nomina                                     Ordine n. 115 del 19/05/2020</t>
  </si>
  <si>
    <t>Z872D10C0F</t>
  </si>
  <si>
    <t>Terni 2 S.r.l.</t>
  </si>
  <si>
    <t>01491170559</t>
  </si>
  <si>
    <t>Prot. 0006947 del 26/05/2020</t>
  </si>
  <si>
    <t>Ordine n. 116 del 21/05/2020</t>
  </si>
  <si>
    <t>Z5E2D16213</t>
  </si>
  <si>
    <t xml:space="preserve">Interventi elettrici parcheggio S. Francesco </t>
  </si>
  <si>
    <t>Megawatt sas</t>
  </si>
  <si>
    <t>00627620552</t>
  </si>
  <si>
    <t>Prot. 0007070 del 27/05/2020</t>
  </si>
  <si>
    <t>Ordine n. 117 del 22/05/2020</t>
  </si>
  <si>
    <t>ZF82D19A4A</t>
  </si>
  <si>
    <t>Stampa poster A1</t>
  </si>
  <si>
    <t>Copisteria centrale Snc</t>
  </si>
  <si>
    <t>01478100553</t>
  </si>
  <si>
    <t>Prot. 0007073 del 27/05/2020</t>
  </si>
  <si>
    <t>Ordine n. 118 del 25/05/2020</t>
  </si>
  <si>
    <t>ZEC2D28B31</t>
  </si>
  <si>
    <t xml:space="preserve">Spedizione atti ufficio sanzioni </t>
  </si>
  <si>
    <t>Sorte S.r.l.</t>
  </si>
  <si>
    <t>01208470557</t>
  </si>
  <si>
    <t>Ordine n. 119 del 29/05/2020</t>
  </si>
  <si>
    <t>Z7B2D295EA</t>
  </si>
  <si>
    <t xml:space="preserve">Acquisto carta Fabriano Gentile - bancale </t>
  </si>
  <si>
    <t>Catalogo MePa</t>
  </si>
  <si>
    <t>Ingroscart S.r.l.</t>
  </si>
  <si>
    <t>01469840662</t>
  </si>
  <si>
    <t>Prot. 0007201 del 03/06/2020       Prot. 0008506 del 06/07/2020</t>
  </si>
  <si>
    <r>
      <t>Ordine MePa n. 5541214</t>
    </r>
    <r>
      <rPr>
        <b/>
        <sz val="8"/>
        <color rgb="FFFF0000"/>
        <rFont val="Arial"/>
        <family val="2"/>
      </rPr>
      <t>R</t>
    </r>
    <r>
      <rPr>
        <sz val="8"/>
        <rFont val="Arial"/>
        <family val="2"/>
      </rPr>
      <t xml:space="preserve"> oppure Ordine n. 123 del 01/06/2020</t>
    </r>
    <r>
      <rPr>
        <b/>
        <sz val="8"/>
        <color rgb="FFFF0000"/>
        <rFont val="Arial"/>
        <family val="2"/>
      </rPr>
      <t xml:space="preserve">R                                </t>
    </r>
    <r>
      <rPr>
        <sz val="8"/>
        <rFont val="Arial"/>
        <family val="2"/>
      </rPr>
      <t xml:space="preserve">   Ordine MePa n. 5592008 oppure Ordine n. 141 del 06/07/2020</t>
    </r>
  </si>
  <si>
    <t>ZAB2D2A2DA</t>
  </si>
  <si>
    <t>Pulizia filtri split</t>
  </si>
  <si>
    <t>Prot. 0007154 del 01/06/2020</t>
  </si>
  <si>
    <t>Ordine n.121 del 29/05/2020</t>
  </si>
  <si>
    <t>Z892D2CDA7</t>
  </si>
  <si>
    <t xml:space="preserve">Servizio di assistenza tecnico-finanziaria </t>
  </si>
  <si>
    <t>termine contenzioso</t>
  </si>
  <si>
    <t>Prot. 0007197 del 03/06/2020</t>
  </si>
  <si>
    <t>Ordine n. 122 del 01/06/2020</t>
  </si>
  <si>
    <t>Z9D2D30025</t>
  </si>
  <si>
    <t>Attivazione-posa contatore + consumi</t>
  </si>
  <si>
    <t>Umbria Energy S.p.A.</t>
  </si>
  <si>
    <t>01313790550</t>
  </si>
  <si>
    <t>Prot. 0007523 del 8/06/2020</t>
  </si>
  <si>
    <t>Ordine n. 126 del 8/06/2020</t>
  </si>
  <si>
    <t>Z302D3CD19</t>
  </si>
  <si>
    <t>PC portatile riscossione</t>
  </si>
  <si>
    <t>Gruppo Galagant S.r.l.</t>
  </si>
  <si>
    <t>Prot. 0007491 del 08/06/2020                          Prot. 0007499 del 08/06/2020</t>
  </si>
  <si>
    <t>OdA MePa n. 5551521 oppure Ordine n. 125 del 08/06/2020</t>
  </si>
  <si>
    <t>ZC72D4CB8A</t>
  </si>
  <si>
    <t xml:space="preserve">Interventi di manutenzione </t>
  </si>
  <si>
    <t>Prot. 0007753-7755 del 15/06/2020</t>
  </si>
  <si>
    <t>Ordine n. 127 del 12/06/2020                      Ordine n. 128 del 12/06/2020</t>
  </si>
  <si>
    <t>Z762D51CA8</t>
  </si>
  <si>
    <t>Fornitura e montaggio pneumatici</t>
  </si>
  <si>
    <t>Luca Gomme - La Supergomma</t>
  </si>
  <si>
    <t xml:space="preserve">Gomme Armeni Giancarlo </t>
  </si>
  <si>
    <t>00509600557</t>
  </si>
  <si>
    <t>Ordine n. 129 del 15/06/2020</t>
  </si>
  <si>
    <t>ZE62D573B6</t>
  </si>
  <si>
    <t xml:space="preserve">Materiale ferramenta </t>
  </si>
  <si>
    <t>Prot. 0008077 del 23/06/2020</t>
  </si>
  <si>
    <t>Ordine n. 131 del 16/06/2020</t>
  </si>
  <si>
    <t>Z762D62F30</t>
  </si>
  <si>
    <t>Bolcchi verbali per vigili</t>
  </si>
  <si>
    <t>Ordine n. 133 del 19/06/2020</t>
  </si>
  <si>
    <t>Z2A2D66F06</t>
  </si>
  <si>
    <t>Plastificatrice ZTL + materiale cancelleria</t>
  </si>
  <si>
    <t>Corporate Express S.r.l.</t>
  </si>
  <si>
    <t>Prot. 0008145 del 24/06/2020</t>
  </si>
  <si>
    <t>OdA MePa n. 5572158 oppure Ordine n. 135 del 24/06/2020</t>
  </si>
  <si>
    <t>ZC82D6B8FC</t>
  </si>
  <si>
    <t>Rimozione e smaltimento materiali</t>
  </si>
  <si>
    <t>L'Ecologica di Martini Adolfo</t>
  </si>
  <si>
    <t>01201900550</t>
  </si>
  <si>
    <t>Prot. 0008119 del 24/06/2020</t>
  </si>
  <si>
    <t>Ordine n. 134 del 23/06/2020</t>
  </si>
  <si>
    <t>Z182D6F661</t>
  </si>
  <si>
    <t>Acquatech snc, Sica Italia-Carra depurazioni</t>
  </si>
  <si>
    <t>Prot. 0008179 del 25/06/2020</t>
  </si>
  <si>
    <t>Ordine n. 136 del 24/06/2020</t>
  </si>
  <si>
    <t>ZC52D72FCB</t>
  </si>
  <si>
    <t>Fornitura igienizzanti</t>
  </si>
  <si>
    <t>Prot. 0008202 del 25/06/2020</t>
  </si>
  <si>
    <t>Ordine n.137 del 25/06/2020</t>
  </si>
  <si>
    <t>Z882D78166</t>
  </si>
  <si>
    <t>Piante</t>
  </si>
  <si>
    <t>L'Arcaverde Soc. Agricola S.r.l.</t>
  </si>
  <si>
    <t>ZE52D7D355</t>
  </si>
  <si>
    <t>Prot. 0008381 del 01/07/2020</t>
  </si>
  <si>
    <t>Ordine n. 138 del 30/06/2020</t>
  </si>
  <si>
    <t xml:space="preserve">Rondinelli Marco </t>
  </si>
  <si>
    <t>00657440558</t>
  </si>
  <si>
    <t>Stellati Stefano                   Barcaroli Emiliano</t>
  </si>
  <si>
    <t>Ordine n. 7 del 09/01/2020 (non inviato)</t>
  </si>
  <si>
    <t xml:space="preserve">ODA Consip 5402800 oppure Ordine n. 105 del 07/05/2020 </t>
  </si>
  <si>
    <t xml:space="preserve"> Avv. Luigi Parenti                  Avv. Marco Franceschini                             Avv. Romina Pitoni                           Avv. Marco Mariani                       Avv. Valerio Tallini                             Avv. Mauro Di Pace                        Avv. Andrea Santarelli</t>
  </si>
  <si>
    <t>Avv. Pier Luigi Boscia</t>
  </si>
  <si>
    <t>BSCPLG65T17L117C</t>
  </si>
  <si>
    <t>Prot. 0006496 del 14/05/2020</t>
  </si>
  <si>
    <t>Incarico del 12/05/2020</t>
  </si>
  <si>
    <t>Prot. 0005378 del 27/04/2020       Prot. 0005413 del 28/04/2020</t>
  </si>
  <si>
    <t>Ordine n. 81 del 12/03/2020                                        Ordine n. 99 del 16/04/2020</t>
  </si>
  <si>
    <t>Prot. 0006686 del 19/05/2020</t>
  </si>
  <si>
    <t>Lettera di incarico oppure Ordine n. 119 del 27/05/2020</t>
  </si>
  <si>
    <t>Prot. 0005942 del 06/05/2020</t>
  </si>
  <si>
    <t>RDO MePa n. 2525537 oppure Ordine n. 113 del 18/05/2020</t>
  </si>
  <si>
    <t xml:space="preserve">RDO MePa n. 2554454 </t>
  </si>
  <si>
    <t>Z602D80D9C</t>
  </si>
  <si>
    <t>Assistenza SW Concilia anno 2020-2021</t>
  </si>
  <si>
    <t>Prot. 0008408 del 02/07/2020</t>
  </si>
  <si>
    <t>Ordine n. 139 del 01/07/2020</t>
  </si>
  <si>
    <t>ZDB2D8B12A</t>
  </si>
  <si>
    <t>Formazione Gestione Rifiuti</t>
  </si>
  <si>
    <t>Ambiente Legale S.r.l.</t>
  </si>
  <si>
    <t>01357350550</t>
  </si>
  <si>
    <t>Prot. 0008628 del 08/07/2020</t>
  </si>
  <si>
    <t>Ordine n. 140 del 08/07/2020</t>
  </si>
  <si>
    <t>ZC62D9532A</t>
  </si>
  <si>
    <t>smantellamento e fornitura di pedata in travertino</t>
  </si>
  <si>
    <t>Rocco Marmi srl</t>
  </si>
  <si>
    <t>00510550551</t>
  </si>
  <si>
    <t>Prot. 0008627 del 08/07/2020</t>
  </si>
  <si>
    <t>Ordine n. 142 del 08/07/2020</t>
  </si>
  <si>
    <t>ZBD2D985AF</t>
  </si>
  <si>
    <t xml:space="preserve">Fornitura Antivirus </t>
  </si>
  <si>
    <t>Easyconn                                 A.Tel                                   MPG Myprofessionalsgroup</t>
  </si>
  <si>
    <t>Datacen srl</t>
  </si>
  <si>
    <t>01481960555</t>
  </si>
  <si>
    <t>Ordine n. 151 del 22/07/2020</t>
  </si>
  <si>
    <t>ZAF2D9D831</t>
  </si>
  <si>
    <t xml:space="preserve">Manutenzione distributore carburanti </t>
  </si>
  <si>
    <t>Semap srl</t>
  </si>
  <si>
    <t>00557650553</t>
  </si>
  <si>
    <t>Prot. 0008709 del 10/07/2020</t>
  </si>
  <si>
    <t>Ordine n. 143 del 10/07/2020</t>
  </si>
  <si>
    <t>Z782DAB3B3</t>
  </si>
  <si>
    <t>Servizi legali</t>
  </si>
  <si>
    <t>Avv. Furio Tartaglia</t>
  </si>
  <si>
    <t>01333600581</t>
  </si>
  <si>
    <t>Prot. 0009726 del 24/08/2020</t>
  </si>
  <si>
    <t>Ordine n. 158 del 29/07/2020</t>
  </si>
  <si>
    <t>Z042DAEEA3</t>
  </si>
  <si>
    <t>Adesivi plastificati + striscioni monofacciali</t>
  </si>
  <si>
    <t>Stampa &amp; Stampe srl</t>
  </si>
  <si>
    <t>01261950552</t>
  </si>
  <si>
    <t>Ordine n. 145 del 16/07/2020              Ordine n. 152 del 23/07/2020</t>
  </si>
  <si>
    <t>Z842DB7620</t>
  </si>
  <si>
    <t>Manutenzione straordinaria fitodepuratore</t>
  </si>
  <si>
    <t>Prot. 0008868 del 20/07/2020</t>
  </si>
  <si>
    <t>Ordine n. 146 del 20/07/2020</t>
  </si>
  <si>
    <t>Z7A2DBA183</t>
  </si>
  <si>
    <t xml:space="preserve">Fornitura materiali edilizia per ex Viscosa </t>
  </si>
  <si>
    <t>Metro Signal Srl</t>
  </si>
  <si>
    <t>Edilizia Collerolletta di Alcini S.</t>
  </si>
  <si>
    <t>00613850551</t>
  </si>
  <si>
    <t>Prot. 0008910 del 21/07/2020</t>
  </si>
  <si>
    <t>Ordine n. 147 del 21/07/2020</t>
  </si>
  <si>
    <t>Z702DBA3B8</t>
  </si>
  <si>
    <t xml:space="preserve">Lavori presso ex Viscosa </t>
  </si>
  <si>
    <t>Prot. 0009082 del 24/07/2020                                  Prot. 0009097 del 24/07/2020</t>
  </si>
  <si>
    <t>Ordine n. 148 del 21/07/2020                Ordine n. 154 del 23/07/2020</t>
  </si>
  <si>
    <t>Z252DBA513</t>
  </si>
  <si>
    <t>Recinzione parcheggio ex Viscosa</t>
  </si>
  <si>
    <t>Prot. 0008984 del 22/07/2020</t>
  </si>
  <si>
    <t>Ordine n. 149 del 21/07/2020</t>
  </si>
  <si>
    <t>ZFA2DBA794</t>
  </si>
  <si>
    <t xml:space="preserve">Rifacimento linea MT </t>
  </si>
  <si>
    <t>Elettromoderna di Perni Carlo</t>
  </si>
  <si>
    <t>00249060559</t>
  </si>
  <si>
    <t>Prot. 0009552 del 17/08/2020</t>
  </si>
  <si>
    <t>Ordine n. 150 del 21/07/2020</t>
  </si>
  <si>
    <t>ZB92DC109E</t>
  </si>
  <si>
    <t>Verifica periodica impianti a fune</t>
  </si>
  <si>
    <t>Ecotech Engineering e servizi ascensori S.r.l.                                   Eco certificazioni S.p.A.</t>
  </si>
  <si>
    <t>Certat S.r.l.</t>
  </si>
  <si>
    <t>01333510558</t>
  </si>
  <si>
    <t>Ordine n. 164 del 17/08/2020</t>
  </si>
  <si>
    <t>Z1E2DC2A7E</t>
  </si>
  <si>
    <t>Cena di lavoro Piediluco</t>
  </si>
  <si>
    <t>Ara marina Sasa</t>
  </si>
  <si>
    <t>01564120556</t>
  </si>
  <si>
    <t>Prot. 0009245 del 30/07/2020</t>
  </si>
  <si>
    <t>Ordine n. 153 del 23/07/2020</t>
  </si>
  <si>
    <t>Z062DC5120</t>
  </si>
  <si>
    <t xml:space="preserve">Blocchetti + ricevute per parcheggio ex Viscosa </t>
  </si>
  <si>
    <t>Tipografia Nobili2</t>
  </si>
  <si>
    <t>00459310553</t>
  </si>
  <si>
    <t>Prot. 0009080 del 24/07/2020</t>
  </si>
  <si>
    <t>Ordine n. 155 del 23/07/2020</t>
  </si>
  <si>
    <t>Z662DC9FF2</t>
  </si>
  <si>
    <t xml:space="preserve">Rinnovo polizza Panda EF133FC </t>
  </si>
  <si>
    <t>Unipolsai</t>
  </si>
  <si>
    <t>Palombi Luca e C. Sas</t>
  </si>
  <si>
    <t>01637370550</t>
  </si>
  <si>
    <t>Prot. 0009342 del 06/08/2020</t>
  </si>
  <si>
    <t>Ordine n. 156 del 27/07/2020</t>
  </si>
  <si>
    <t>ZD52DD1039</t>
  </si>
  <si>
    <t xml:space="preserve">Manutenzione ascensori </t>
  </si>
  <si>
    <t>Otis servizi                                Schindler S.p.A.                    DM Ascensori                         Ci.Fin                                         Creas                      Emmeffeascensori                   Ciam                                      Sidi                                                Stemon ascensori</t>
  </si>
  <si>
    <t>Stemon Ascensori Stella di Onofri Alessandro</t>
  </si>
  <si>
    <t>NFRLSN66M27L117A</t>
  </si>
  <si>
    <t>Prot. 0009730 del 25/08/2020</t>
  </si>
  <si>
    <t>OdA MePa n. 2617492 oppure Ordine n. 170 del 24/08/2020</t>
  </si>
  <si>
    <t>ZA72DD118D</t>
  </si>
  <si>
    <t>Ordine n. 157 del 28/07/2020</t>
  </si>
  <si>
    <t>Z052DD8B96</t>
  </si>
  <si>
    <t>Rimozione macchinari mattatoio</t>
  </si>
  <si>
    <t>Scorzoni Roberto    Megawatt S.a.s.</t>
  </si>
  <si>
    <t>Prot. 0009341 del 06/08/2020</t>
  </si>
  <si>
    <t>Ordine n. 161 del 30/07/2020</t>
  </si>
  <si>
    <t>8393957073</t>
  </si>
  <si>
    <t>Somministrazione lavoro settore aeroportuale</t>
  </si>
  <si>
    <t xml:space="preserve">Adecco Italia S.p.A.                                    Agenziapiù    Etica lavoro S.r.l.                   Eurointerim S.p.A.               Gi Group S.p.A.                               Job Italia S.p.A.                                       Lavorint S.p.A.                   Manpower S.r.l.                               Openjobmetis S.p.A.                      Orienta S.p.A.                    Randstad Italia S.p.A.                                              Synergie Italia S.p.A.                 Umana S.p.A. </t>
  </si>
  <si>
    <t>Umana S.p.A.</t>
  </si>
  <si>
    <t>03171510278</t>
  </si>
  <si>
    <t>Prot. 0009817 del 27/08/2020</t>
  </si>
  <si>
    <t xml:space="preserve">RDO MePa  n. 2620864 oppure Ordine n. 178 del 02/09/2020 </t>
  </si>
  <si>
    <t>Z5F2DE7B8C</t>
  </si>
  <si>
    <t xml:space="preserve">Fornitura e istallazione segnaletica verticale c/o aviosuperficie </t>
  </si>
  <si>
    <t>Segnal System S.r.l.                             Ditech S.r.l.</t>
  </si>
  <si>
    <t>F.A.C. S.r.l.</t>
  </si>
  <si>
    <t>02381880547</t>
  </si>
  <si>
    <t>Ordine n. 162 del 05/08/2020 - Ordine n. 163 del 24/08/2020</t>
  </si>
  <si>
    <t>Z542DFE35B</t>
  </si>
  <si>
    <t>Fornitura blocchetti ricevute pagamento</t>
  </si>
  <si>
    <t>Ordine n. 165 del 17/08/2020</t>
  </si>
  <si>
    <t>ZD22E019E8</t>
  </si>
  <si>
    <t>Manutenzione Fitodepuratore</t>
  </si>
  <si>
    <t>Emmerre srl</t>
  </si>
  <si>
    <t>01401170558</t>
  </si>
  <si>
    <t>Prot. 0009625 del 19/08/2020</t>
  </si>
  <si>
    <t>Ordine n. 166 del 18/08/2020</t>
  </si>
  <si>
    <t>Z1B2E02850</t>
  </si>
  <si>
    <t>Pannello per Tettoia Aviosuperficie</t>
  </si>
  <si>
    <t>Ordine n. 167 del 19/08/2020</t>
  </si>
  <si>
    <t>Z072E0B117</t>
  </si>
  <si>
    <t xml:space="preserve">Polizza auto aziendale </t>
  </si>
  <si>
    <t>Avorio Diego e Febbraro Marco snc</t>
  </si>
  <si>
    <t>01490220553</t>
  </si>
  <si>
    <t>Ordine n.169 del 24/08/2020</t>
  </si>
  <si>
    <t>Z9A2E0C229</t>
  </si>
  <si>
    <t>Ripristino scaricatore di sovra tensione</t>
  </si>
  <si>
    <t>Semap s.r.l.</t>
  </si>
  <si>
    <t>Ordine n. 171 del 25/08/2020</t>
  </si>
  <si>
    <t>Z9C2EOE6FA</t>
  </si>
  <si>
    <t>Realizzazione Sito Web Aziendale</t>
  </si>
  <si>
    <t>Umbria Digitale s.a.r.l. - Ict Labs Spa</t>
  </si>
  <si>
    <t>Emanuele Tolomei</t>
  </si>
  <si>
    <t>01629530339</t>
  </si>
  <si>
    <t>Prot. 0009941 del 02/09/2020</t>
  </si>
  <si>
    <t>Ordine n. 172 del 25/08/2020</t>
  </si>
  <si>
    <t>ZCC2E0F8D1</t>
  </si>
  <si>
    <t>Riparazione Palmare Sansung Ausiliari Traffico</t>
  </si>
  <si>
    <t>Elettronica Professionale di Pacifici G. &amp; C.</t>
  </si>
  <si>
    <t>00614610558</t>
  </si>
  <si>
    <t>Ordine n. 173 del 26/08/2020</t>
  </si>
  <si>
    <t>Z9D2E12ED2</t>
  </si>
  <si>
    <t>Fornitura acqua Mattatoio</t>
  </si>
  <si>
    <t>SII S.C.P.A Servizio Idrico Integrato</t>
  </si>
  <si>
    <t>01250250550</t>
  </si>
  <si>
    <t>Prot. 0002025 del 13/02/2020</t>
  </si>
  <si>
    <t>Ordine n. 174 del 27/08/2020</t>
  </si>
  <si>
    <t>ZAA2E153A9</t>
  </si>
  <si>
    <t>Ordine n. 175 del 27/08/2020</t>
  </si>
  <si>
    <t>Z4F2E1B7A7</t>
  </si>
  <si>
    <t xml:space="preserve">Fornitura igienizzanti </t>
  </si>
  <si>
    <t>Ordine n. 176 del 31/08/2020</t>
  </si>
  <si>
    <t>Z9F2E22189</t>
  </si>
  <si>
    <t>"Incarichi di consulenza e servizi legali" guida</t>
  </si>
  <si>
    <t>Prot. 0009970 del 03/09/2020</t>
  </si>
  <si>
    <t>Ordine n. 177 del 02/09/2020</t>
  </si>
  <si>
    <t>Z192E22794</t>
  </si>
  <si>
    <t xml:space="preserve">Lavori di ripristino fontana L.go Ottaviani </t>
  </si>
  <si>
    <t xml:space="preserve">Saim Service-Idrofulax-Bluriver - Ire4-Umbria piscine- H20- </t>
  </si>
  <si>
    <t>Idro.fulax Piscine S.r.l.</t>
  </si>
  <si>
    <t>Ordine n. 196 del 05/10/2020</t>
  </si>
  <si>
    <t>ZD52E2A5BF</t>
  </si>
  <si>
    <t>Corso di formazione on line Mepa - consip</t>
  </si>
  <si>
    <t>Legislazione Tecnica srl</t>
  </si>
  <si>
    <t>05383391009</t>
  </si>
  <si>
    <t>Prot. 00010100 del 10/09/2020</t>
  </si>
  <si>
    <t>Ordine n. 179 del 04/09/2020</t>
  </si>
  <si>
    <t>Z222E5056F</t>
  </si>
  <si>
    <t>Forniture</t>
  </si>
  <si>
    <t>Sis Segnaletica Stradale</t>
  </si>
  <si>
    <t>Segnal System srl</t>
  </si>
  <si>
    <t>02730460546</t>
  </si>
  <si>
    <t>Prot. 00010212 del 16/09/2020</t>
  </si>
  <si>
    <t>Ordine n. 180 del 15/09/2020</t>
  </si>
  <si>
    <t>Z952E53FE2</t>
  </si>
  <si>
    <t>Servizi Marketing Aviosuperficie</t>
  </si>
  <si>
    <t>Blu Target di Zafferani Valerio</t>
  </si>
  <si>
    <t>01652940550</t>
  </si>
  <si>
    <t>D.A.N.14 del 27/07/2020                              Ordine di appoggio  n. 182 del 18/09/2020</t>
  </si>
  <si>
    <t>ZDB2E54506</t>
  </si>
  <si>
    <t>Servizi Tecnico - legali</t>
  </si>
  <si>
    <t>Avv. Ugo Marinelli</t>
  </si>
  <si>
    <t>00409570942</t>
  </si>
  <si>
    <t>D.A.N.15 del 14/09/2020</t>
  </si>
  <si>
    <t>Z912E69FC6</t>
  </si>
  <si>
    <t>Servizio idrico aviosuperficie</t>
  </si>
  <si>
    <t>SII - Servizio Idrico Integrato</t>
  </si>
  <si>
    <t>Prot. 0007830 del 18/11/2016</t>
  </si>
  <si>
    <t>Voltura (subentro ATC) oppure Ordine n. 183 del 22/09/2020</t>
  </si>
  <si>
    <t>Z852E7452E</t>
  </si>
  <si>
    <t xml:space="preserve">Pile per parcometri Stelio </t>
  </si>
  <si>
    <t>Il Ricaricabile Snc</t>
  </si>
  <si>
    <t>Accumulatori Gidi S.r.l.</t>
  </si>
  <si>
    <t>02557490048</t>
  </si>
  <si>
    <t>Ordine n. 185 del 24/09/2020</t>
  </si>
  <si>
    <t>Z722E79752</t>
  </si>
  <si>
    <t xml:space="preserve">Fornitura permessi disabili </t>
  </si>
  <si>
    <t>Ordine n. 187 del 25/09/2020</t>
  </si>
  <si>
    <t>Z382E7985B</t>
  </si>
  <si>
    <t xml:space="preserve">Ologrammi per ZTL </t>
  </si>
  <si>
    <t>NDP</t>
  </si>
  <si>
    <t>06275550488</t>
  </si>
  <si>
    <t>Ordine n. 188 del 25/09/2020</t>
  </si>
  <si>
    <t>Z502E798F1</t>
  </si>
  <si>
    <t xml:space="preserve">Pouches per ZTL </t>
  </si>
  <si>
    <t>Ordine n. 189 del 25/09/2020</t>
  </si>
  <si>
    <t xml:space="preserve">ZB62E7C710 </t>
  </si>
  <si>
    <t xml:space="preserve">Dispositivi medicali </t>
  </si>
  <si>
    <t>Butali S.p.A.</t>
  </si>
  <si>
    <t>01305510511</t>
  </si>
  <si>
    <t>Ordine n. 190 del 28/09/2020</t>
  </si>
  <si>
    <t>Z302E7F93A</t>
  </si>
  <si>
    <t xml:space="preserve">Scarpe antinfortunistica </t>
  </si>
  <si>
    <t>Ordine n. 191 del 28/09/2020</t>
  </si>
  <si>
    <t>ZA92E884B6</t>
  </si>
  <si>
    <t>Mutimadiamachine</t>
  </si>
  <si>
    <t>Ordine n. 193 del 30/09/2020</t>
  </si>
  <si>
    <t>00718160559</t>
  </si>
  <si>
    <t>Prot. 0009716 del 19/08/2020</t>
  </si>
  <si>
    <t>Prot. 0009737 del 25/08/2020</t>
  </si>
  <si>
    <t>Prot. 0009763 del 26/08/2020</t>
  </si>
  <si>
    <t>Prot. 0009711 del 24/08/2020</t>
  </si>
  <si>
    <t>Prot. 0009720 del 24/08/2020 - Prot. 0009725 del 24/08/2020</t>
  </si>
  <si>
    <t>Prot. 0009021 del 22/07/2020</t>
  </si>
  <si>
    <t>Prot. 0009560 del 24/08/2020</t>
  </si>
  <si>
    <t>Prot. 0009347 del 7/08/2020</t>
  </si>
  <si>
    <t>Prot. 0009853 del 28/08/2020</t>
  </si>
  <si>
    <t>Prot. 0010858 del 06/10/2020</t>
  </si>
  <si>
    <t>Prot. 00010148 del 14/09/2020</t>
  </si>
  <si>
    <t>Prot. 0009340 del 06/08/2020                         Prot. 0009322 del 04/08/2020</t>
  </si>
  <si>
    <t>Prot. 0009920 del 31/08/2020</t>
  </si>
  <si>
    <t>Prot. 0010559 del 29/09/2020</t>
  </si>
  <si>
    <t>Prot. 0010552 del 29/09/2020</t>
  </si>
  <si>
    <t>Prot. 0010804 del 05/10/2020</t>
  </si>
  <si>
    <t>Prot. 0010855 del 06/10/2020</t>
  </si>
  <si>
    <t>Prot. 0010596 del 29/09/2020</t>
  </si>
  <si>
    <t>Prot. 0010650 del 30/09/2020</t>
  </si>
  <si>
    <t>Prot. 0010570 del 29/09/2020</t>
  </si>
  <si>
    <t>Ordine n. 160 del 30/07/2020</t>
  </si>
  <si>
    <t>Prot. 0009549 del 17/08/2020</t>
  </si>
  <si>
    <t>Prot. 0008826 del 17/07/2020    Prot. 0009077 del 24/07/2020</t>
  </si>
  <si>
    <t>Prot. 0008829 del 17/07/2020</t>
  </si>
  <si>
    <t>Prot. 0007162 del 01/06/2020</t>
  </si>
  <si>
    <t>Prot. 0009956 del 03/09/2020</t>
  </si>
  <si>
    <t>Acquisto cavi per ricarica stampanti Polizia Locale</t>
  </si>
  <si>
    <t>Z212E901D5</t>
  </si>
  <si>
    <t>Intervento tecnico di ripristino e lettori monete 450</t>
  </si>
  <si>
    <t>Si.Ste Impianti snc</t>
  </si>
  <si>
    <t>02012660565</t>
  </si>
  <si>
    <t>Ordine n. 194 del 01/10/2020</t>
  </si>
  <si>
    <t>Z132E97D85</t>
  </si>
  <si>
    <t>Kit Archiviazione fatture elettroniche</t>
  </si>
  <si>
    <t>Wolters Kluwer Italia srl</t>
  </si>
  <si>
    <t>Ordine n. 195 del 02/10/2020</t>
  </si>
  <si>
    <t>ZBC2EAD522</t>
  </si>
  <si>
    <t>Ordine n. 198 del 08/10/2020</t>
  </si>
  <si>
    <t>Z8F2EAE766</t>
  </si>
  <si>
    <t xml:space="preserve">Interfaccia Cocilia Motorizzazione/copertura assicurativa e revisione </t>
  </si>
  <si>
    <t>Ordine n. 199 del 09/10/2020</t>
  </si>
  <si>
    <t>ZD12EAFB26</t>
  </si>
  <si>
    <t>009133110961</t>
  </si>
  <si>
    <t>Ordine n. 200 del 09/10/2020</t>
  </si>
  <si>
    <t>ZD32EB1B10</t>
  </si>
  <si>
    <t>Fornitura gruppo elettrogeno Aviosuperficie</t>
  </si>
  <si>
    <t>Elettroverde - Megawatt sas</t>
  </si>
  <si>
    <t>Ordine n. 201 del 12/10/2020</t>
  </si>
  <si>
    <t>Z392EBA7EC</t>
  </si>
  <si>
    <t>Redazione Atti notarili revoca - delega - mandato con rappresentanza</t>
  </si>
  <si>
    <t>Notaio Cirilli Paolo</t>
  </si>
  <si>
    <t>02046570426</t>
  </si>
  <si>
    <t>Z352EBDDC0</t>
  </si>
  <si>
    <t>Rotolini cartacei per stampanti Polizia Locale</t>
  </si>
  <si>
    <t>His21 srl - Copisteria Cip2</t>
  </si>
  <si>
    <t>Tecno Office Global srl</t>
  </si>
  <si>
    <t>01259150553</t>
  </si>
  <si>
    <t>Ordine n. 203 del 13/10/2020</t>
  </si>
  <si>
    <t>Z062EC3808</t>
  </si>
  <si>
    <t>Ma.Pi.G srl</t>
  </si>
  <si>
    <t>MA.PI.G SRL</t>
  </si>
  <si>
    <t>Ordine n. 204 del 14/10/2020</t>
  </si>
  <si>
    <t>Z162ED28A3</t>
  </si>
  <si>
    <t>Intervento Edile Parcheggio S. Francesco</t>
  </si>
  <si>
    <t>Giacchini Srl</t>
  </si>
  <si>
    <t>Pasquariello Vincenzino</t>
  </si>
  <si>
    <t>01094880075</t>
  </si>
  <si>
    <t>Ordine n. 205 del 19/10/2020</t>
  </si>
  <si>
    <t>Z3C2ED8733</t>
  </si>
  <si>
    <t>Megawatt</t>
  </si>
  <si>
    <t>Ordine n. 206 del 20/10/2020</t>
  </si>
  <si>
    <t>Z422ED8CBD</t>
  </si>
  <si>
    <t>Ordine n. 207 del 20/10/2020</t>
  </si>
  <si>
    <t>Z1D2EDA224</t>
  </si>
  <si>
    <t>Servizio assistenza ambulanza con medico a bordo</t>
  </si>
  <si>
    <t>Ambulaife Associazione di volontariato</t>
  </si>
  <si>
    <t>01414560555</t>
  </si>
  <si>
    <t>Ordine n. 208 del 21/10/2020</t>
  </si>
  <si>
    <t>Z362EF0FBB</t>
  </si>
  <si>
    <t>Ricariche igienizzanti</t>
  </si>
  <si>
    <t>Tecno Antincendio snc</t>
  </si>
  <si>
    <t>Ordine n. 209 del 27/10/2020</t>
  </si>
  <si>
    <t>ZF12EFDA1B</t>
  </si>
  <si>
    <t>Smaltimento batterie</t>
  </si>
  <si>
    <t xml:space="preserve">I.P.I.C. Servizi ambientali </t>
  </si>
  <si>
    <t>02911370548</t>
  </si>
  <si>
    <t xml:space="preserve">Ordine n. 210 del 29/10/2020 </t>
  </si>
  <si>
    <t>Z462F01101</t>
  </si>
  <si>
    <t>Ordine n. 212 del 30/10/2020</t>
  </si>
  <si>
    <t>Z542F0E88F</t>
  </si>
  <si>
    <t>Ordine n. 214 del 03/11/2020</t>
  </si>
  <si>
    <t>Z0A2F104A8</t>
  </si>
  <si>
    <t>Buoni pasto 2020-2021</t>
  </si>
  <si>
    <t>Z052F1269B</t>
  </si>
  <si>
    <t xml:space="preserve">Assistenza Tecnica Informatica </t>
  </si>
  <si>
    <t>Ordine n.216 del 04/11/2020</t>
  </si>
  <si>
    <t>ZEA2F13A2B</t>
  </si>
  <si>
    <t>Fornitura apparati marzo</t>
  </si>
  <si>
    <t>Ordine n.217 del 04/11/2020</t>
  </si>
  <si>
    <t>ZAF2F1575E</t>
  </si>
  <si>
    <t>Gilet per servizio Ausiliari della sosta</t>
  </si>
  <si>
    <t>Ordine n. 218 del 05/11/2020</t>
  </si>
  <si>
    <t>ZE02F15AC5</t>
  </si>
  <si>
    <t>Blocco con ricevute generiche per servizio ZTL</t>
  </si>
  <si>
    <t>Ordine n. 219 del 05/11/2020</t>
  </si>
  <si>
    <t>Z9A2F20BFF</t>
  </si>
  <si>
    <t>Lavanderia Igea</t>
  </si>
  <si>
    <t>00653970558</t>
  </si>
  <si>
    <t>Ordine n. 220 del 09/11/2020</t>
  </si>
  <si>
    <t>ZDB2F2BF4B</t>
  </si>
  <si>
    <t>Analisi serbatoio benzina</t>
  </si>
  <si>
    <t>Amspec Italia srl</t>
  </si>
  <si>
    <t>06128230965</t>
  </si>
  <si>
    <t>ZAA2F2BDDA</t>
  </si>
  <si>
    <t>Servizio Cloud Piattaforma Arca</t>
  </si>
  <si>
    <t>Artel Lombardia srl</t>
  </si>
  <si>
    <t>02608720120</t>
  </si>
  <si>
    <t>Ordine n. 223 del 11/11/2020</t>
  </si>
  <si>
    <t>ZB32F3C70B</t>
  </si>
  <si>
    <t>Riparazione stampante Polizia Locale</t>
  </si>
  <si>
    <t>Sis Segnaletica Industriale srl</t>
  </si>
  <si>
    <t>00162020549</t>
  </si>
  <si>
    <t>Ordine n. 224 del 16/11/2020</t>
  </si>
  <si>
    <t>Z572F3CE9A</t>
  </si>
  <si>
    <t>Ordine n. 225 del 16/11/2020</t>
  </si>
  <si>
    <t>ZA72F3EEF3</t>
  </si>
  <si>
    <t>Fornitura Bollettari ausiliari traffico</t>
  </si>
  <si>
    <t>Ordine n. 226 del 16/11/2020</t>
  </si>
  <si>
    <t>ZB52F2F2D2</t>
  </si>
  <si>
    <t>Acquisto rotoli in carta termica per stampanti Polizia Locale</t>
  </si>
  <si>
    <t>Ordine n. 227  del 19/11/2020</t>
  </si>
  <si>
    <t>ZBE2F61F1D</t>
  </si>
  <si>
    <t>Visite mediche aziendali</t>
  </si>
  <si>
    <t>Ordine n. 230 del 26/11/2020</t>
  </si>
  <si>
    <t>Z002F621D4</t>
  </si>
  <si>
    <t>Nuova batteria per stampante Polizia Locale + spese spedizione</t>
  </si>
  <si>
    <t>S.I.S. Segnaletica Industriale stradale srl</t>
  </si>
  <si>
    <t>Ordine n.229 del 24/11/2020</t>
  </si>
  <si>
    <t>Z942F6B883</t>
  </si>
  <si>
    <t>Nine srl</t>
  </si>
  <si>
    <t>01466830559</t>
  </si>
  <si>
    <t>Ordine n. 231 del 26/11/2020</t>
  </si>
  <si>
    <t>ZE22FA41EB</t>
  </si>
  <si>
    <t>Eprom per nuove tariffe Stelio</t>
  </si>
  <si>
    <t>Ordine n. 232 del 09/12/2020</t>
  </si>
  <si>
    <t>Z5A2FA476C</t>
  </si>
  <si>
    <t>Adesivi per correzione tariffe parchimetri</t>
  </si>
  <si>
    <t>Ordine n. 233 del 09/12/2020</t>
  </si>
  <si>
    <t>Z902FA91C9</t>
  </si>
  <si>
    <t>Abbigliamento aviosuperficie</t>
  </si>
  <si>
    <t>Ordine n. 234 del 09/12/2020</t>
  </si>
  <si>
    <t>Z092FBA144</t>
  </si>
  <si>
    <t xml:space="preserve">Convertitore seriale interfaccia Movicom </t>
  </si>
  <si>
    <t>Nine S.r.l.</t>
  </si>
  <si>
    <t>Ordine n. 235 del 11/12/2020</t>
  </si>
  <si>
    <t>Z282FC1E4C</t>
  </si>
  <si>
    <t xml:space="preserve">Fornitura e Spostamento quadro elettrico </t>
  </si>
  <si>
    <t xml:space="preserve">Mazzocchi Francesco Impianti </t>
  </si>
  <si>
    <t>00676770555</t>
  </si>
  <si>
    <t>Ordine n.236 del 14/12/2020</t>
  </si>
  <si>
    <t>Z742FC2DE1</t>
  </si>
  <si>
    <t>S.I.E.M. srl</t>
  </si>
  <si>
    <t>00256080557</t>
  </si>
  <si>
    <t>Ordine n. 237 del 14/12/2020</t>
  </si>
  <si>
    <t>ZE82FC89EF</t>
  </si>
  <si>
    <t>materiali ufficio Aviosuperficie</t>
  </si>
  <si>
    <t>Ordine n. 238 del 15/12/2020</t>
  </si>
  <si>
    <t>ZD62FD0E59</t>
  </si>
  <si>
    <t>Regali natalizi dipendenti</t>
  </si>
  <si>
    <t>Gelateria Daniela di Gallinella Giluliano</t>
  </si>
  <si>
    <t>01476120553</t>
  </si>
  <si>
    <t>Ordine n. 239 del 16/12/2020</t>
  </si>
  <si>
    <t>ZAA2FD180F</t>
  </si>
  <si>
    <t>Sistemazione buche Aviosuperficie</t>
  </si>
  <si>
    <t>Monti Enzo srl</t>
  </si>
  <si>
    <t>Ordine n. 240 del 16/12/2020</t>
  </si>
  <si>
    <t>Z5A2FD328A</t>
  </si>
  <si>
    <t>Ordine n.241 del 16/12/2020</t>
  </si>
  <si>
    <t>ZAF2FD34DC</t>
  </si>
  <si>
    <t>Ordine n. 242 del 16/12/2020</t>
  </si>
  <si>
    <t>Z252FE3AB5</t>
  </si>
  <si>
    <t>Servizio idrico parcheggio S. Francesco 4° periodo</t>
  </si>
  <si>
    <t>Contratto subentro</t>
  </si>
  <si>
    <t>Z872FE5B01</t>
  </si>
  <si>
    <t xml:space="preserve">Chemilab </t>
  </si>
  <si>
    <t>01224360543</t>
  </si>
  <si>
    <t>Ordine n. 243 del 21/12/2020</t>
  </si>
  <si>
    <t>Z1B2FE5F3B</t>
  </si>
  <si>
    <t>Polizze auto aziendali</t>
  </si>
  <si>
    <t>Avorio e Febbraro snc</t>
  </si>
  <si>
    <t>Ordine n. 244 del 21/12/2020</t>
  </si>
  <si>
    <t>Z2F2FE715E</t>
  </si>
  <si>
    <t>Upgrade casella Pec Terni Reti</t>
  </si>
  <si>
    <t>Ordine n. 245 del 21/12/2020</t>
  </si>
  <si>
    <t>Z3A2FE7746</t>
  </si>
  <si>
    <t xml:space="preserve">Lavori di installazione Parcometri </t>
  </si>
  <si>
    <t>Ordine n. 246 del 21/12/2020</t>
  </si>
  <si>
    <t>Z6E2FEF21F</t>
  </si>
  <si>
    <t>Mascherine anti Covid-19</t>
  </si>
  <si>
    <t>DC Communication</t>
  </si>
  <si>
    <t>02448030227</t>
  </si>
  <si>
    <t>Z2D300C4F4</t>
  </si>
  <si>
    <t>Somministrazione lavoro - operai manutentori</t>
  </si>
  <si>
    <t>ZFA300C54D</t>
  </si>
  <si>
    <t>Somministrazione lavoro - addetto amministrazione</t>
  </si>
  <si>
    <t xml:space="preserve">Adecco Italia S.p.A.                                    Agenziapiù                 Etica lavoro S.r.l.                 Etjca                      Eurointerim S.p.A.               Gi Group S.p.A.                               Job Italia S.p.A.                                       Lavorint S.p.A.     Manpower  S.r.l.                Openjobmetis S.p.A.     Orienta S.p.A.    Randstad Italia S.p.A.                           Synergie S.p.A.    </t>
  </si>
  <si>
    <t>Prot. 0003276 del 06/03/2020               Prot. 0003286 del 06/03/2020                          Prot. 0006460 del 13/05/2020</t>
  </si>
  <si>
    <t>Prot. 0008020 del 22/06/2020</t>
  </si>
  <si>
    <t>La Fluorescente Snc</t>
  </si>
  <si>
    <t>Unipolsai                             Axa</t>
  </si>
  <si>
    <t>Prot. 0010796 del 05/10/2020</t>
  </si>
  <si>
    <t>Prot. 0010762 del 02/10/2020</t>
  </si>
  <si>
    <t>Ordine  n. 202 del 13/10/2020</t>
  </si>
  <si>
    <t>Prot. 0011001 del 09/10/2020</t>
  </si>
  <si>
    <t>Prot. 0011003 del 09/10/2020</t>
  </si>
  <si>
    <t>Prot. 0010998 del 09/10/2020</t>
  </si>
  <si>
    <t>Prot. 0011025 del 12/10/2020</t>
  </si>
  <si>
    <t>Prot. 0011118 del 13/10/2020</t>
  </si>
  <si>
    <t>Prot. 0011166 del 14/10/2020</t>
  </si>
  <si>
    <t>Prot. 0011176 del 15/10/2020</t>
  </si>
  <si>
    <t>Prot. 0011253 del 19/10/2020</t>
  </si>
  <si>
    <t>Prot. 0011294 del 20/10/2020</t>
  </si>
  <si>
    <t>Prot. 0011295 del 20/10/2020</t>
  </si>
  <si>
    <t>Prot. 0011324 del 21/10/2020</t>
  </si>
  <si>
    <t>Prot. 0011383 del 27/10/2020</t>
  </si>
  <si>
    <t>Prot. 0011524 del 30/10/2020</t>
  </si>
  <si>
    <t>Prot. 0011547 del 30/10/2020</t>
  </si>
  <si>
    <t>Prot. 0012657 del 10/12/2020</t>
  </si>
  <si>
    <t>Prot. 0011723 del 05/11/2020</t>
  </si>
  <si>
    <t>Prot. 0011724 del 05/11/2020</t>
  </si>
  <si>
    <t>Prot. 0011782 del 09/11/2020</t>
  </si>
  <si>
    <t>Prot. 0011923 del 18/11/2020</t>
  </si>
  <si>
    <t>Prot. 0011884 del 17/11/2020</t>
  </si>
  <si>
    <t>Prot. 0012019 del 19/11/2020</t>
  </si>
  <si>
    <t>Prot. 0011880 del 17/11/2020</t>
  </si>
  <si>
    <t>Prot. 0012601 del 09/12/2020</t>
  </si>
  <si>
    <t>Prot. 0012181 del 25/11/2020</t>
  </si>
  <si>
    <t>Prot. 0012250 del 26/11/2020</t>
  </si>
  <si>
    <t>Prot. 0012602 del 09/12/2020</t>
  </si>
  <si>
    <t>Prot. 0012723 del 11/12/2020</t>
  </si>
  <si>
    <t>Prot. 0012252 del 26/11/2020</t>
  </si>
  <si>
    <t>Prot. 0012659 del 10/12/2020</t>
  </si>
  <si>
    <t>Prot. 0012802 del 14/12/2020</t>
  </si>
  <si>
    <t>Prot. 0012860 del 16/12/2020</t>
  </si>
  <si>
    <t>Prot. 0012837 del 15/12/2020</t>
  </si>
  <si>
    <t>Prot. 0012941 del 17/12/2020</t>
  </si>
  <si>
    <t>Prot. 0012912 del 15/12/2020</t>
  </si>
  <si>
    <t>Prot. 0012942 del 17/12/2020</t>
  </si>
  <si>
    <t>Campionamento e analisi fitodupuratore e disoleatore</t>
  </si>
  <si>
    <t>Lavaggio giacconi ausiliari</t>
  </si>
  <si>
    <t>Sanificazione condizionatori</t>
  </si>
  <si>
    <t>Ripristino Comunicazione Plc/Parcheggio San Francesco</t>
  </si>
  <si>
    <t>Intervento stazione di pompaggio</t>
  </si>
  <si>
    <t>Riparazione stampante in dotazione alla Polizia Locale</t>
  </si>
  <si>
    <t xml:space="preserve">Fornitura supporti alluminio con stampa UV </t>
  </si>
  <si>
    <t xml:space="preserve">Lavori smontaggio e smaltimento amianto presso Ex Viscosa </t>
  </si>
  <si>
    <t xml:space="preserve">Servizio sanificazione sedi aziendali </t>
  </si>
  <si>
    <t>Acquisto n. 10  cavi per ricarica stampanti Polizia Locale</t>
  </si>
  <si>
    <t>Prot. 0011925 del 18/11/2020</t>
  </si>
  <si>
    <t>Prot. 0011926 del 18/11/2020</t>
  </si>
  <si>
    <t>Ordine n. 222 del 11/11/2020                                 Ordine n. 228 del 24/11/2020</t>
  </si>
  <si>
    <t>Prot. 0011800 del 11/11/2020                       Prot. 0012169 del 24/11/2020</t>
  </si>
  <si>
    <t>ODA Consip n. 5823684 oppure Ordine n. 221 del 09/11/2020</t>
  </si>
  <si>
    <t>Prot. 0011707 del 04/11/2020</t>
  </si>
  <si>
    <t>Prot. 0013030 del 21/12/2020</t>
  </si>
  <si>
    <t>Prot. 0013058 del 21/12/2020</t>
  </si>
  <si>
    <t>OdA MePa n. 5944599 oppure Ordine n. 1 del 04/01/2021</t>
  </si>
  <si>
    <t>Prot. 0013097 del 22/12/2020          Prot. 0000342 del 13/01/2021</t>
  </si>
  <si>
    <t>Tecno Office Snc</t>
  </si>
  <si>
    <t>Megawatt Sas                   Ternana Impianti            Gigli &amp; Pacifici</t>
  </si>
  <si>
    <t>CDS Amianti                            FGS Costruzioni e Montaggi</t>
  </si>
  <si>
    <t>Prot. 0000335 del 15/01/2021</t>
  </si>
  <si>
    <t>Prot. 0000168 del 08/01/2021</t>
  </si>
  <si>
    <t>Gomme Giancarlo Armeni                   La Supergomma S.r.l.</t>
  </si>
  <si>
    <t>Assipunto                                                  Generali</t>
  </si>
  <si>
    <t>Prot. 0012943 del 17/12/2020</t>
  </si>
  <si>
    <t>Prot. 0000947 del 02/02/2021</t>
  </si>
  <si>
    <t>Job Italia S.p.A.</t>
  </si>
  <si>
    <t>03714920232</t>
  </si>
  <si>
    <t>Prot. 0000862 del 26/01/2021</t>
  </si>
  <si>
    <t>RDO MePa n. 2723882 oppure Ordine n. 26 del 03/02/2021</t>
  </si>
  <si>
    <t>Prot. 0000864 del 26/01/2021</t>
  </si>
  <si>
    <t>RDO MePa n. 2723882 oppure Ordine n. 27 del 03/02/2021</t>
  </si>
  <si>
    <t>Prot. 0002067 del 13/02/2020</t>
  </si>
  <si>
    <t>Prot. 0002252 del 18/02/2020</t>
  </si>
  <si>
    <t>Prot. 0009550 del 17/08/2020</t>
  </si>
  <si>
    <t>Prot. 0003284 del 06/03/2020</t>
  </si>
  <si>
    <t>Prot. 0001457 del  03/02/2020</t>
  </si>
  <si>
    <t>Prot. 0001918 del 11/02/2020</t>
  </si>
  <si>
    <t>Prot. 0002164 del 17/02/2020</t>
  </si>
  <si>
    <t>Prot. 0001979 del 12/02/2020</t>
  </si>
  <si>
    <t>Prot. 0001943 del 12/02/2020</t>
  </si>
  <si>
    <t>85032396CD</t>
  </si>
  <si>
    <t>Noleggio autovelox</t>
  </si>
  <si>
    <t>B.M. Servizi S.r.l.                                              Ci.Ti.Esse S.r.l.                                 Elman S.r.l.                                             KapschTrafficcom S.r.l.                                             Maggioli S.p.A.                                                   Project Automation S.p.A.                                                    Sodi Scientifica S.r.l.</t>
  </si>
  <si>
    <t>Engine S.r.l.</t>
  </si>
  <si>
    <t>02234270540</t>
  </si>
  <si>
    <t>Prot. 0012508 del 02/12/2020</t>
  </si>
  <si>
    <t>Ordine n. 109 del 11/05/2021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</si>
</sst>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19" x14ac:knownFonts="1">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sz val="8"/>
      <color rgb="FF000000"/>
      <name val="Arial"/>
      <family val="2"/>
    </font>
    <font>
      <sz val="8"/>
      <color theme="1"/>
      <name val="Arial"/>
      <family val="2"/>
    </font>
    <font>
      <sz val="11"/>
      <color indexed="8"/>
      <name val="Calibri"/>
      <family val="2"/>
    </font>
    <font>
      <sz val="8"/>
      <color rgb="FF222427"/>
      <name val="Arial"/>
      <family val="2"/>
    </font>
    <font>
      <sz val="9"/>
      <color indexed="81"/>
      <name val="Tahoma"/>
      <family val="2"/>
    </font>
    <font>
      <b/>
      <sz val="9"/>
      <color indexed="81"/>
      <name val="Tahoma"/>
      <family val="2"/>
    </font>
    <font>
      <sz val="8"/>
      <color indexed="8"/>
      <name val="Arial"/>
      <family val="2"/>
    </font>
    <font>
      <b/>
      <sz val="8"/>
      <color rgb="FFFF0000"/>
      <name val="Arial"/>
      <family val="2"/>
    </font>
    <font>
      <sz val="8"/>
      <color rgb="FF00000A"/>
      <name val="Arial"/>
      <family val="2"/>
    </font>
    <font>
      <sz val="9"/>
      <name val="Arial"/>
      <family val="2"/>
    </font>
    <font>
      <sz val="9"/>
      <color theme="1"/>
      <name val="Arial"/>
      <family val="2"/>
    </font>
    <font>
      <sz val="10"/>
      <color theme="1"/>
      <name val="Calibri"/>
      <family val="2"/>
      <scheme val="minor"/>
    </font>
    <font>
      <sz val="9"/>
      <color theme="1"/>
      <name val="Times New Roman"/>
      <family val="1"/>
    </font>
    <font>
      <sz val="10"/>
      <color theme="1"/>
      <name val="Times New Roman"/>
      <family val="1"/>
    </font>
  </fonts>
  <fills count="8">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9F9F9"/>
        <bgColor indexed="64"/>
      </patternFill>
    </fill>
    <fill>
      <patternFill patternType="solid">
        <fgColor theme="0"/>
        <bgColor indexed="64"/>
      </patternFill>
    </fill>
    <fill>
      <patternFill patternType="solid">
        <fgColor rgb="FFFFCC00"/>
        <bgColor indexed="64"/>
      </patternFill>
    </fill>
    <fill>
      <patternFill patternType="solid">
        <fgColor theme="0" tint="-0.249977111117893"/>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cellStyleXfs>
  <cellXfs count="118">
    <xf numFmtId="0" fontId="0" fillId="0" borderId="0" xfId="0"/>
    <xf numFmtId="0" fontId="3" fillId="0" borderId="0"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43" fontId="4" fillId="2" borderId="2" xfId="1"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right" vertical="top" wrapText="1"/>
    </xf>
    <xf numFmtId="0" fontId="6" fillId="0" borderId="2" xfId="0" applyFont="1" applyBorder="1" applyAlignment="1">
      <alignment vertical="center" wrapText="1"/>
    </xf>
    <xf numFmtId="0" fontId="3" fillId="5" borderId="2" xfId="0" applyFont="1" applyFill="1" applyBorder="1" applyAlignment="1">
      <alignment vertical="center" wrapText="1"/>
    </xf>
    <xf numFmtId="0" fontId="3" fillId="0" borderId="2" xfId="0" applyFont="1" applyFill="1" applyBorder="1" applyAlignment="1">
      <alignment horizontal="left" vertical="top" wrapText="1"/>
    </xf>
    <xf numFmtId="0" fontId="6" fillId="0" borderId="2" xfId="0" applyFont="1" applyBorder="1"/>
    <xf numFmtId="0" fontId="3" fillId="5" borderId="2"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vertical="top" wrapText="1"/>
    </xf>
    <xf numFmtId="14" fontId="3" fillId="0" borderId="2" xfId="0" applyNumberFormat="1" applyFont="1" applyFill="1" applyBorder="1" applyAlignment="1">
      <alignment horizontal="left" vertical="top" wrapText="1"/>
    </xf>
    <xf numFmtId="49" fontId="6" fillId="5" borderId="2" xfId="0" applyNumberFormat="1" applyFont="1" applyFill="1" applyBorder="1" applyAlignment="1">
      <alignment horizontal="right"/>
    </xf>
    <xf numFmtId="0" fontId="6" fillId="0" borderId="0" xfId="0" applyFont="1"/>
    <xf numFmtId="49" fontId="8" fillId="0" borderId="2" xfId="0" applyNumberFormat="1" applyFont="1" applyBorder="1" applyAlignment="1">
      <alignment horizontal="right"/>
    </xf>
    <xf numFmtId="49" fontId="6" fillId="0" borderId="2" xfId="0" applyNumberFormat="1" applyFont="1" applyBorder="1" applyAlignment="1">
      <alignment horizontal="right" vertical="center" wrapText="1"/>
    </xf>
    <xf numFmtId="14" fontId="6" fillId="0" borderId="2" xfId="0" applyNumberFormat="1" applyFont="1" applyBorder="1" applyAlignment="1">
      <alignment horizontal="left"/>
    </xf>
    <xf numFmtId="43" fontId="3" fillId="5" borderId="2" xfId="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top" wrapText="1"/>
    </xf>
    <xf numFmtId="14" fontId="3" fillId="5" borderId="2" xfId="1" applyNumberFormat="1" applyFont="1" applyFill="1" applyBorder="1" applyAlignment="1">
      <alignment horizontal="left" vertical="top" wrapText="1"/>
    </xf>
    <xf numFmtId="49" fontId="11" fillId="5" borderId="2" xfId="0" applyNumberFormat="1" applyFont="1" applyFill="1" applyBorder="1" applyAlignment="1">
      <alignment horizontal="right"/>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right" vertical="top" wrapText="1"/>
    </xf>
    <xf numFmtId="14" fontId="3" fillId="0" borderId="5" xfId="0" applyNumberFormat="1" applyFont="1" applyFill="1" applyBorder="1" applyAlignment="1">
      <alignment horizontal="left" vertical="top" wrapText="1"/>
    </xf>
    <xf numFmtId="49" fontId="3" fillId="5" borderId="5" xfId="0" applyNumberFormat="1" applyFont="1" applyFill="1" applyBorder="1" applyAlignment="1">
      <alignment horizontal="right" vertical="top" wrapText="1"/>
    </xf>
    <xf numFmtId="0" fontId="6" fillId="0" borderId="2" xfId="0" applyFont="1" applyBorder="1" applyAlignment="1">
      <alignment wrapText="1"/>
    </xf>
    <xf numFmtId="14" fontId="3" fillId="5" borderId="2" xfId="0" applyNumberFormat="1" applyFont="1" applyFill="1" applyBorder="1" applyAlignment="1">
      <alignment horizontal="left" vertical="top" wrapText="1"/>
    </xf>
    <xf numFmtId="0" fontId="3" fillId="5" borderId="5" xfId="0" applyFont="1" applyFill="1" applyBorder="1" applyAlignment="1">
      <alignment vertical="top" wrapText="1"/>
    </xf>
    <xf numFmtId="0" fontId="6" fillId="5" borderId="5" xfId="0" applyFont="1" applyFill="1" applyBorder="1"/>
    <xf numFmtId="14" fontId="3" fillId="5" borderId="5" xfId="0" applyNumberFormat="1" applyFont="1" applyFill="1" applyBorder="1" applyAlignment="1">
      <alignment horizontal="left" vertical="top" wrapText="1"/>
    </xf>
    <xf numFmtId="0" fontId="6" fillId="5" borderId="2" xfId="0" applyFont="1" applyFill="1" applyBorder="1" applyAlignment="1">
      <alignment vertical="center" wrapText="1"/>
    </xf>
    <xf numFmtId="0" fontId="3" fillId="5" borderId="5" xfId="0" applyFont="1" applyFill="1" applyBorder="1" applyAlignment="1">
      <alignment horizontal="left" vertical="top" wrapText="1"/>
    </xf>
    <xf numFmtId="49" fontId="6" fillId="5" borderId="0" xfId="0" applyNumberFormat="1" applyFont="1" applyFill="1" applyAlignment="1">
      <alignment horizontal="right"/>
    </xf>
    <xf numFmtId="14" fontId="3" fillId="5" borderId="5" xfId="1" applyNumberFormat="1" applyFont="1" applyFill="1" applyBorder="1" applyAlignment="1">
      <alignment horizontal="left" vertical="top" wrapText="1"/>
    </xf>
    <xf numFmtId="49" fontId="6" fillId="0" borderId="2" xfId="0" applyNumberFormat="1" applyFont="1" applyBorder="1" applyAlignment="1">
      <alignment horizontal="right"/>
    </xf>
    <xf numFmtId="49" fontId="13" fillId="0" borderId="0" xfId="0" applyNumberFormat="1" applyFont="1" applyAlignment="1">
      <alignment horizontal="right"/>
    </xf>
    <xf numFmtId="43" fontId="3" fillId="5" borderId="2" xfId="1" applyFont="1" applyFill="1" applyBorder="1" applyAlignment="1">
      <alignment horizontal="right" vertical="top" wrapText="1"/>
    </xf>
    <xf numFmtId="0" fontId="3" fillId="0" borderId="2" xfId="0" applyFont="1" applyFill="1" applyBorder="1" applyAlignment="1">
      <alignment vertical="top" wrapText="1"/>
    </xf>
    <xf numFmtId="49" fontId="6" fillId="0" borderId="2" xfId="0" applyNumberFormat="1" applyFont="1" applyBorder="1" applyAlignment="1">
      <alignment wrapText="1"/>
    </xf>
    <xf numFmtId="14" fontId="6" fillId="0" borderId="2" xfId="0" applyNumberFormat="1" applyFont="1" applyBorder="1" applyAlignment="1">
      <alignment horizontal="left" vertical="center" wrapText="1"/>
    </xf>
    <xf numFmtId="0" fontId="3" fillId="0" borderId="2" xfId="0" applyFont="1" applyBorder="1"/>
    <xf numFmtId="0" fontId="3" fillId="0" borderId="6" xfId="0" applyFont="1" applyFill="1" applyBorder="1" applyAlignment="1">
      <alignment horizontal="left" vertical="top" wrapText="1"/>
    </xf>
    <xf numFmtId="0" fontId="3" fillId="5" borderId="2" xfId="0" applyFont="1" applyFill="1" applyBorder="1" applyAlignment="1">
      <alignment horizontal="right" vertical="center" wrapText="1"/>
    </xf>
    <xf numFmtId="0" fontId="6" fillId="5" borderId="2" xfId="0" applyFont="1" applyFill="1" applyBorder="1"/>
    <xf numFmtId="49" fontId="6" fillId="0" borderId="5" xfId="0" applyNumberFormat="1" applyFont="1" applyBorder="1" applyAlignment="1">
      <alignment horizontal="right"/>
    </xf>
    <xf numFmtId="0" fontId="3" fillId="5" borderId="0" xfId="0" applyFont="1" applyFill="1" applyBorder="1" applyAlignment="1">
      <alignment horizontal="left" vertical="top" wrapText="1"/>
    </xf>
    <xf numFmtId="0" fontId="3" fillId="5" borderId="2" xfId="0" applyFont="1" applyFill="1" applyBorder="1" applyAlignment="1">
      <alignment horizontal="right" vertical="top" wrapText="1"/>
    </xf>
    <xf numFmtId="43" fontId="3" fillId="5" borderId="5" xfId="1" applyFont="1" applyFill="1" applyBorder="1" applyAlignment="1">
      <alignment horizontal="left" vertical="top" wrapText="1"/>
    </xf>
    <xf numFmtId="0" fontId="6" fillId="5" borderId="2" xfId="0" applyFont="1" applyFill="1" applyBorder="1" applyAlignment="1">
      <alignment wrapText="1"/>
    </xf>
    <xf numFmtId="43" fontId="3" fillId="5" borderId="0" xfId="1" applyFont="1" applyFill="1" applyBorder="1" applyAlignment="1">
      <alignment horizontal="left" vertical="top" wrapText="1"/>
    </xf>
    <xf numFmtId="0" fontId="5" fillId="4" borderId="2" xfId="0" applyFont="1" applyFill="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left" vertical="center"/>
    </xf>
    <xf numFmtId="0" fontId="6" fillId="0" borderId="0" xfId="0" applyFont="1" applyAlignment="1">
      <alignment horizontal="left" vertical="center" wrapText="1"/>
    </xf>
    <xf numFmtId="49" fontId="6" fillId="0" borderId="2" xfId="0"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5" borderId="5" xfId="0" applyFont="1" applyFill="1" applyBorder="1" applyAlignment="1">
      <alignment horizontal="left"/>
    </xf>
    <xf numFmtId="0" fontId="6" fillId="5" borderId="2" xfId="0" applyFont="1" applyFill="1" applyBorder="1" applyAlignment="1">
      <alignment horizontal="left"/>
    </xf>
    <xf numFmtId="0" fontId="6" fillId="5" borderId="2" xfId="0" applyFont="1" applyFill="1" applyBorder="1" applyAlignment="1">
      <alignment horizontal="left" vertical="center" wrapText="1"/>
    </xf>
    <xf numFmtId="0" fontId="3" fillId="0" borderId="2" xfId="0" applyFont="1" applyBorder="1" applyAlignment="1">
      <alignment horizontal="left"/>
    </xf>
    <xf numFmtId="0" fontId="6" fillId="0" borderId="5" xfId="0" applyFont="1" applyBorder="1" applyAlignment="1">
      <alignment horizontal="left"/>
    </xf>
    <xf numFmtId="0" fontId="6" fillId="5" borderId="0" xfId="0" applyFont="1" applyFill="1" applyAlignment="1">
      <alignment horizontal="left"/>
    </xf>
    <xf numFmtId="43" fontId="3" fillId="5" borderId="2" xfId="1" applyNumberFormat="1" applyFont="1" applyFill="1" applyBorder="1" applyAlignment="1">
      <alignment horizontal="right" vertical="top" wrapText="1"/>
    </xf>
    <xf numFmtId="43" fontId="6" fillId="5" borderId="5" xfId="0" applyNumberFormat="1" applyFont="1" applyFill="1" applyBorder="1" applyAlignment="1">
      <alignment horizontal="right"/>
    </xf>
    <xf numFmtId="43" fontId="3" fillId="5" borderId="5" xfId="1" applyNumberFormat="1" applyFont="1" applyFill="1" applyBorder="1" applyAlignment="1">
      <alignment horizontal="right" vertical="top" wrapText="1"/>
    </xf>
    <xf numFmtId="0" fontId="6" fillId="0" borderId="2" xfId="0" applyFont="1" applyBorder="1" applyAlignment="1">
      <alignment horizontal="right"/>
    </xf>
    <xf numFmtId="0" fontId="6" fillId="5" borderId="2" xfId="0" applyFont="1" applyFill="1" applyBorder="1" applyAlignment="1">
      <alignment horizontal="right"/>
    </xf>
    <xf numFmtId="0" fontId="6" fillId="5" borderId="0" xfId="0" applyFont="1" applyFill="1" applyAlignment="1">
      <alignment horizontal="right"/>
    </xf>
    <xf numFmtId="0" fontId="3" fillId="0" borderId="2" xfId="0" applyFont="1" applyBorder="1" applyAlignment="1">
      <alignment horizontal="right"/>
    </xf>
    <xf numFmtId="0" fontId="6" fillId="0" borderId="5" xfId="0" applyFont="1" applyBorder="1" applyAlignment="1">
      <alignment horizontal="right"/>
    </xf>
    <xf numFmtId="43" fontId="3" fillId="5" borderId="2" xfId="1" applyNumberFormat="1" applyFont="1" applyFill="1" applyBorder="1" applyAlignment="1">
      <alignment horizontal="left" vertical="top" wrapText="1"/>
    </xf>
    <xf numFmtId="0" fontId="6" fillId="5" borderId="0" xfId="0" applyFont="1" applyFill="1"/>
    <xf numFmtId="43" fontId="3" fillId="5" borderId="5" xfId="1" applyNumberFormat="1" applyFont="1" applyFill="1" applyBorder="1" applyAlignment="1">
      <alignment horizontal="left" vertical="top" wrapText="1"/>
    </xf>
    <xf numFmtId="49" fontId="6" fillId="5" borderId="2" xfId="0" applyNumberFormat="1" applyFont="1" applyFill="1" applyBorder="1"/>
    <xf numFmtId="0" fontId="3" fillId="5" borderId="2" xfId="0" applyFont="1" applyFill="1" applyBorder="1" applyAlignment="1">
      <alignment horizontal="left" vertical="center" wrapText="1"/>
    </xf>
    <xf numFmtId="14" fontId="3" fillId="0" borderId="0" xfId="0" applyNumberFormat="1" applyFont="1" applyFill="1" applyBorder="1" applyAlignment="1">
      <alignment horizontal="left" vertical="top" wrapText="1"/>
    </xf>
    <xf numFmtId="14" fontId="14" fillId="0" borderId="2" xfId="0" applyNumberFormat="1" applyFont="1" applyFill="1" applyBorder="1" applyAlignment="1">
      <alignment horizontal="left" vertical="top" wrapText="1"/>
    </xf>
    <xf numFmtId="0" fontId="14" fillId="0" borderId="2" xfId="0" applyFont="1" applyFill="1" applyBorder="1" applyAlignment="1">
      <alignment horizontal="left" vertical="center" wrapText="1"/>
    </xf>
    <xf numFmtId="0" fontId="15" fillId="0" borderId="2" xfId="0" applyFont="1" applyBorder="1"/>
    <xf numFmtId="0" fontId="16" fillId="0" borderId="0" xfId="0" applyFont="1"/>
    <xf numFmtId="0" fontId="3" fillId="0" borderId="5" xfId="0" applyFont="1" applyFill="1" applyBorder="1" applyAlignment="1">
      <alignment horizontal="left" vertical="center" wrapText="1"/>
    </xf>
    <xf numFmtId="0" fontId="17" fillId="0" borderId="2" xfId="0" applyFont="1" applyBorder="1"/>
    <xf numFmtId="0" fontId="18" fillId="0" borderId="2" xfId="0" applyFont="1" applyBorder="1"/>
    <xf numFmtId="14" fontId="3" fillId="0" borderId="6" xfId="0" applyNumberFormat="1" applyFont="1" applyFill="1" applyBorder="1" applyAlignment="1">
      <alignment horizontal="left" vertical="top" wrapText="1"/>
    </xf>
    <xf numFmtId="0" fontId="15" fillId="0" borderId="0" xfId="0" applyFont="1"/>
    <xf numFmtId="0" fontId="5" fillId="5" borderId="0" xfId="0" applyFont="1" applyFill="1"/>
    <xf numFmtId="43" fontId="3" fillId="5" borderId="6" xfId="1" applyFont="1" applyFill="1" applyBorder="1" applyAlignment="1">
      <alignment horizontal="left" vertical="top" wrapText="1"/>
    </xf>
    <xf numFmtId="43" fontId="3" fillId="5" borderId="2" xfId="1" applyFont="1" applyFill="1" applyBorder="1" applyAlignment="1">
      <alignment vertical="top" wrapText="1"/>
    </xf>
    <xf numFmtId="43" fontId="3" fillId="5" borderId="0" xfId="1" applyFont="1" applyFill="1" applyBorder="1" applyAlignment="1">
      <alignment vertical="top" wrapText="1"/>
    </xf>
    <xf numFmtId="43" fontId="3" fillId="5" borderId="5" xfId="1" applyFont="1" applyFill="1" applyBorder="1" applyAlignment="1">
      <alignment vertical="top" wrapText="1"/>
    </xf>
    <xf numFmtId="0" fontId="6" fillId="5" borderId="2" xfId="0" applyFont="1" applyFill="1" applyBorder="1" applyAlignment="1"/>
    <xf numFmtId="43" fontId="3" fillId="5" borderId="3" xfId="1" applyNumberFormat="1" applyFont="1" applyFill="1" applyBorder="1" applyAlignment="1">
      <alignment horizontal="left" vertical="top" wrapText="1"/>
    </xf>
    <xf numFmtId="43" fontId="3" fillId="5" borderId="0" xfId="1" applyNumberFormat="1" applyFont="1" applyFill="1" applyBorder="1" applyAlignment="1">
      <alignment horizontal="left" vertical="top" wrapText="1"/>
    </xf>
    <xf numFmtId="43" fontId="3" fillId="5" borderId="0" xfId="1" applyNumberFormat="1" applyFont="1" applyFill="1" applyBorder="1" applyAlignment="1">
      <alignment horizontal="right" vertical="top" wrapText="1"/>
    </xf>
    <xf numFmtId="14" fontId="3" fillId="5" borderId="0" xfId="1" applyNumberFormat="1" applyFont="1" applyFill="1" applyBorder="1" applyAlignment="1">
      <alignment horizontal="left" vertical="top" wrapText="1"/>
    </xf>
    <xf numFmtId="43" fontId="4" fillId="6" borderId="2" xfId="1" applyNumberFormat="1" applyFont="1" applyFill="1" applyBorder="1" applyAlignment="1">
      <alignment horizontal="right" vertical="top" wrapText="1"/>
    </xf>
    <xf numFmtId="14" fontId="4" fillId="6" borderId="2" xfId="1" applyNumberFormat="1" applyFont="1" applyFill="1" applyBorder="1" applyAlignment="1">
      <alignment horizontal="left" vertical="top" wrapText="1"/>
    </xf>
    <xf numFmtId="43" fontId="4" fillId="6" borderId="2" xfId="1" applyFont="1" applyFill="1" applyBorder="1" applyAlignment="1">
      <alignment horizontal="left" vertical="top" wrapText="1"/>
    </xf>
    <xf numFmtId="43" fontId="4" fillId="6" borderId="2" xfId="1" applyFont="1" applyFill="1" applyBorder="1" applyAlignment="1">
      <alignment vertical="top" wrapText="1"/>
    </xf>
    <xf numFmtId="43" fontId="4" fillId="7" borderId="5" xfId="1" applyNumberFormat="1" applyFont="1" applyFill="1" applyBorder="1" applyAlignment="1">
      <alignment horizontal="right" vertical="top" wrapText="1"/>
    </xf>
    <xf numFmtId="14" fontId="4" fillId="7" borderId="5" xfId="1" applyNumberFormat="1" applyFont="1" applyFill="1" applyBorder="1" applyAlignment="1">
      <alignment horizontal="left" vertical="top" wrapText="1"/>
    </xf>
    <xf numFmtId="43" fontId="4" fillId="7" borderId="5" xfId="1" applyFont="1" applyFill="1" applyBorder="1" applyAlignment="1">
      <alignment horizontal="left" vertical="top" wrapText="1"/>
    </xf>
    <xf numFmtId="43" fontId="4" fillId="7" borderId="5" xfId="1" applyFont="1" applyFill="1" applyBorder="1" applyAlignment="1">
      <alignment vertical="top" wrapText="1"/>
    </xf>
    <xf numFmtId="0" fontId="2" fillId="0" borderId="1" xfId="0" applyFont="1" applyFill="1" applyBorder="1" applyAlignment="1">
      <alignment horizontal="left" vertical="top" wrapText="1"/>
    </xf>
    <xf numFmtId="0" fontId="4" fillId="6" borderId="3" xfId="0" applyFont="1" applyFill="1" applyBorder="1" applyAlignment="1">
      <alignment horizontal="center" vertical="top" wrapText="1"/>
    </xf>
    <xf numFmtId="0" fontId="4" fillId="6" borderId="4" xfId="0" applyFont="1" applyFill="1" applyBorder="1" applyAlignment="1">
      <alignment horizontal="center" vertical="top" wrapText="1"/>
    </xf>
  </cellXfs>
  <cellStyles count="5">
    <cellStyle name="Euro" xfId="2"/>
    <cellStyle name="Euro 2" xfId="4"/>
    <cellStyle name="Migliaia" xfId="1" builtinId="3"/>
    <cellStyle name="Migliaia 2" xfId="3"/>
    <cellStyle name="Normale"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8"/>
  <sheetViews>
    <sheetView tabSelected="1" topLeftCell="B1" zoomScale="110" zoomScaleNormal="110" workbookViewId="0">
      <selection activeCell="J125" sqref="J125"/>
    </sheetView>
  </sheetViews>
  <sheetFormatPr defaultColWidth="21.5703125" defaultRowHeight="11.25" x14ac:dyDescent="0.25"/>
  <cols>
    <col min="1" max="1" width="10.7109375" style="7" customWidth="1"/>
    <col min="2" max="2" width="13.5703125" style="1" customWidth="1"/>
    <col min="3" max="3" width="35.7109375" style="1" customWidth="1"/>
    <col min="4" max="4" width="10.28515625" style="1" customWidth="1"/>
    <col min="5" max="5" width="18.5703125" style="1" customWidth="1"/>
    <col min="6" max="6" width="18.140625" style="1" customWidth="1"/>
    <col min="7" max="7" width="25" style="1" customWidth="1"/>
    <col min="8" max="8" width="17.140625" style="6" bestFit="1" customWidth="1"/>
    <col min="9" max="9" width="13.140625" style="105" customWidth="1"/>
    <col min="10" max="10" width="11" style="106" customWidth="1"/>
    <col min="11" max="11" width="10.5703125" style="106" customWidth="1"/>
    <col min="12" max="12" width="12.140625" style="60" customWidth="1"/>
    <col min="13" max="13" width="22.7109375" style="100" customWidth="1"/>
    <col min="14" max="14" width="26" style="1" customWidth="1"/>
    <col min="15" max="16384" width="21.5703125" style="1"/>
  </cols>
  <sheetData>
    <row r="1" spans="1:14" ht="12.75" x14ac:dyDescent="0.25">
      <c r="A1" s="115" t="s">
        <v>20</v>
      </c>
      <c r="B1" s="115"/>
      <c r="C1" s="115"/>
      <c r="D1" s="115"/>
      <c r="E1" s="115"/>
      <c r="F1" s="115"/>
      <c r="G1" s="115"/>
      <c r="H1" s="115"/>
      <c r="I1" s="115"/>
      <c r="J1" s="115"/>
      <c r="K1" s="115"/>
      <c r="L1" s="115"/>
      <c r="M1" s="115"/>
      <c r="N1" s="115"/>
    </row>
    <row r="2" spans="1:14" s="5" customFormat="1" ht="45" x14ac:dyDescent="0.25">
      <c r="A2" s="2" t="s">
        <v>0</v>
      </c>
      <c r="B2" s="3" t="s">
        <v>1</v>
      </c>
      <c r="C2" s="3" t="s">
        <v>2</v>
      </c>
      <c r="D2" s="3" t="s">
        <v>3</v>
      </c>
      <c r="E2" s="3" t="s">
        <v>4</v>
      </c>
      <c r="F2" s="3" t="s">
        <v>5</v>
      </c>
      <c r="G2" s="116" t="s">
        <v>6</v>
      </c>
      <c r="H2" s="117"/>
      <c r="I2" s="107" t="s">
        <v>7</v>
      </c>
      <c r="J2" s="108" t="s">
        <v>8</v>
      </c>
      <c r="K2" s="108" t="s">
        <v>9</v>
      </c>
      <c r="L2" s="109" t="s">
        <v>10</v>
      </c>
      <c r="M2" s="110" t="s">
        <v>11</v>
      </c>
      <c r="N2" s="4" t="s">
        <v>12</v>
      </c>
    </row>
    <row r="3" spans="1:14" s="5" customFormat="1" x14ac:dyDescent="0.25">
      <c r="A3" s="15"/>
      <c r="B3" s="16"/>
      <c r="C3" s="16"/>
      <c r="D3" s="16"/>
      <c r="E3" s="16"/>
      <c r="F3" s="16"/>
      <c r="G3" s="17" t="s">
        <v>13</v>
      </c>
      <c r="H3" s="18" t="s">
        <v>14</v>
      </c>
      <c r="I3" s="111"/>
      <c r="J3" s="112"/>
      <c r="K3" s="112"/>
      <c r="L3" s="113"/>
      <c r="M3" s="114"/>
      <c r="N3" s="16"/>
    </row>
    <row r="4" spans="1:14" s="12" customFormat="1" ht="33.75" x14ac:dyDescent="0.2">
      <c r="A4" s="61" t="s">
        <v>21</v>
      </c>
      <c r="B4" s="8">
        <v>43837</v>
      </c>
      <c r="C4" s="14" t="s">
        <v>22</v>
      </c>
      <c r="D4" s="14" t="s">
        <v>15</v>
      </c>
      <c r="E4" s="11" t="s">
        <v>19</v>
      </c>
      <c r="G4" s="12" t="s">
        <v>25</v>
      </c>
      <c r="H4" s="77">
        <v>94126280547</v>
      </c>
      <c r="I4" s="74">
        <v>2000</v>
      </c>
      <c r="J4" s="30">
        <v>43466</v>
      </c>
      <c r="K4" s="30">
        <v>43830</v>
      </c>
      <c r="L4" s="27">
        <v>2000</v>
      </c>
      <c r="M4" s="99" t="s">
        <v>23</v>
      </c>
      <c r="N4" s="12" t="s">
        <v>24</v>
      </c>
    </row>
    <row r="5" spans="1:14" x14ac:dyDescent="0.2">
      <c r="A5" s="62" t="s">
        <v>26</v>
      </c>
      <c r="B5" s="8">
        <v>43837</v>
      </c>
      <c r="C5" s="10" t="s">
        <v>16</v>
      </c>
      <c r="D5" s="14" t="s">
        <v>15</v>
      </c>
      <c r="E5" s="11" t="s">
        <v>19</v>
      </c>
      <c r="F5" s="12"/>
      <c r="G5" s="12" t="s">
        <v>17</v>
      </c>
      <c r="H5" s="19" t="s">
        <v>18</v>
      </c>
      <c r="I5" s="74">
        <v>2000</v>
      </c>
      <c r="J5" s="30">
        <v>43831</v>
      </c>
      <c r="K5" s="30">
        <v>44196</v>
      </c>
      <c r="M5" s="99" t="s">
        <v>74</v>
      </c>
      <c r="N5" s="14" t="s">
        <v>27</v>
      </c>
    </row>
    <row r="6" spans="1:14" x14ac:dyDescent="0.2">
      <c r="A6" s="62" t="s">
        <v>28</v>
      </c>
      <c r="B6" s="8">
        <v>43838</v>
      </c>
      <c r="C6" s="13" t="s">
        <v>29</v>
      </c>
      <c r="D6" s="14" t="s">
        <v>15</v>
      </c>
      <c r="E6" s="11" t="s">
        <v>19</v>
      </c>
      <c r="F6" s="12"/>
      <c r="G6" s="20" t="s">
        <v>30</v>
      </c>
      <c r="H6" s="19" t="s">
        <v>31</v>
      </c>
      <c r="I6" s="74">
        <v>2580</v>
      </c>
      <c r="J6" s="30">
        <v>43831</v>
      </c>
      <c r="K6" s="30">
        <v>43951</v>
      </c>
      <c r="L6" s="27">
        <v>2580</v>
      </c>
      <c r="M6" s="99" t="s">
        <v>1152</v>
      </c>
      <c r="N6" s="14" t="s">
        <v>32</v>
      </c>
    </row>
    <row r="7" spans="1:14" x14ac:dyDescent="0.2">
      <c r="A7" s="62" t="s">
        <v>33</v>
      </c>
      <c r="B7" s="8">
        <v>43839</v>
      </c>
      <c r="C7" s="13" t="s">
        <v>34</v>
      </c>
      <c r="D7" s="14" t="s">
        <v>15</v>
      </c>
      <c r="E7" s="11" t="s">
        <v>19</v>
      </c>
      <c r="F7" s="12"/>
      <c r="G7" s="12" t="s">
        <v>35</v>
      </c>
      <c r="H7" s="19" t="s">
        <v>36</v>
      </c>
      <c r="I7" s="74">
        <v>430</v>
      </c>
      <c r="J7" s="30">
        <v>43840</v>
      </c>
      <c r="K7" s="30">
        <v>43845</v>
      </c>
      <c r="L7" s="27">
        <v>430</v>
      </c>
      <c r="M7" s="99" t="s">
        <v>424</v>
      </c>
      <c r="N7" s="14" t="s">
        <v>37</v>
      </c>
    </row>
    <row r="8" spans="1:14" ht="22.5" x14ac:dyDescent="0.2">
      <c r="A8" s="62" t="s">
        <v>38</v>
      </c>
      <c r="B8" s="8">
        <v>43839</v>
      </c>
      <c r="C8" s="13" t="s">
        <v>39</v>
      </c>
      <c r="D8" s="14" t="s">
        <v>40</v>
      </c>
      <c r="E8" s="11" t="s">
        <v>19</v>
      </c>
      <c r="F8" s="12"/>
      <c r="G8" s="12" t="s">
        <v>41</v>
      </c>
      <c r="H8" s="19" t="s">
        <v>42</v>
      </c>
      <c r="I8" s="74">
        <v>370</v>
      </c>
      <c r="J8" s="30">
        <v>43819</v>
      </c>
      <c r="K8" s="30">
        <v>43819</v>
      </c>
      <c r="L8" s="27">
        <v>365.7</v>
      </c>
      <c r="M8" s="99" t="s">
        <v>428</v>
      </c>
      <c r="N8" s="14" t="s">
        <v>626</v>
      </c>
    </row>
    <row r="9" spans="1:14" x14ac:dyDescent="0.2">
      <c r="A9" s="62" t="s">
        <v>43</v>
      </c>
      <c r="B9" s="21">
        <v>43843</v>
      </c>
      <c r="C9" s="13" t="s">
        <v>44</v>
      </c>
      <c r="D9" s="14" t="s">
        <v>40</v>
      </c>
      <c r="E9" s="11" t="s">
        <v>19</v>
      </c>
      <c r="F9" s="12"/>
      <c r="G9" s="12" t="s">
        <v>45</v>
      </c>
      <c r="H9" s="19" t="s">
        <v>46</v>
      </c>
      <c r="I9" s="74">
        <v>2300</v>
      </c>
      <c r="J9" s="30">
        <v>43843</v>
      </c>
      <c r="K9" s="30">
        <v>43850</v>
      </c>
      <c r="L9" s="27">
        <v>2300</v>
      </c>
      <c r="M9" s="99" t="s">
        <v>75</v>
      </c>
      <c r="N9" s="14" t="s">
        <v>47</v>
      </c>
    </row>
    <row r="10" spans="1:14" ht="22.5" x14ac:dyDescent="0.2">
      <c r="A10" s="62" t="s">
        <v>48</v>
      </c>
      <c r="B10" s="21">
        <v>43843</v>
      </c>
      <c r="C10" s="10" t="s">
        <v>49</v>
      </c>
      <c r="D10" s="14" t="s">
        <v>15</v>
      </c>
      <c r="E10" s="11" t="s">
        <v>19</v>
      </c>
      <c r="F10" s="12"/>
      <c r="G10" s="14" t="s">
        <v>50</v>
      </c>
      <c r="H10" s="22" t="s">
        <v>51</v>
      </c>
      <c r="I10" s="74">
        <v>1600</v>
      </c>
      <c r="J10" s="30">
        <v>43862</v>
      </c>
      <c r="K10" s="30">
        <v>43890</v>
      </c>
      <c r="L10" s="27">
        <v>1600</v>
      </c>
      <c r="M10" s="99" t="s">
        <v>76</v>
      </c>
      <c r="N10" s="14" t="s">
        <v>58</v>
      </c>
    </row>
    <row r="11" spans="1:14" x14ac:dyDescent="0.2">
      <c r="A11" s="62" t="s">
        <v>52</v>
      </c>
      <c r="B11" s="21">
        <v>43846</v>
      </c>
      <c r="C11" s="13" t="s">
        <v>53</v>
      </c>
      <c r="D11" s="12" t="s">
        <v>56</v>
      </c>
      <c r="E11" s="11" t="s">
        <v>19</v>
      </c>
      <c r="F11" s="12"/>
      <c r="G11" s="12" t="s">
        <v>54</v>
      </c>
      <c r="H11" s="19" t="s">
        <v>55</v>
      </c>
      <c r="I11" s="74">
        <v>550</v>
      </c>
      <c r="J11" s="30">
        <v>43803</v>
      </c>
      <c r="K11" s="30">
        <v>43830</v>
      </c>
      <c r="L11" s="27">
        <v>545.5</v>
      </c>
      <c r="M11" s="99" t="s">
        <v>77</v>
      </c>
      <c r="N11" s="14" t="s">
        <v>57</v>
      </c>
    </row>
    <row r="12" spans="1:14" ht="33.75" x14ac:dyDescent="0.25">
      <c r="A12" s="63" t="s">
        <v>59</v>
      </c>
      <c r="B12" s="21">
        <v>43847</v>
      </c>
      <c r="C12" s="12" t="s">
        <v>60</v>
      </c>
      <c r="D12" s="12" t="s">
        <v>40</v>
      </c>
      <c r="E12" s="12" t="s">
        <v>61</v>
      </c>
      <c r="F12" s="12" t="s">
        <v>173</v>
      </c>
      <c r="G12" s="14" t="s">
        <v>174</v>
      </c>
      <c r="H12" s="19">
        <v>12312830156</v>
      </c>
      <c r="I12" s="74">
        <v>140000</v>
      </c>
      <c r="J12" s="30">
        <v>43891</v>
      </c>
      <c r="K12" s="30">
        <v>44408</v>
      </c>
      <c r="L12" s="27">
        <f>12914.47+7065.99+8481.42+6704.09+5391.16+6808.98+7313.21+7895.97+8286.96+8083.31+8382.74-202.55+8435.95+10242.18+10532.54+10554.09+19136.15</f>
        <v>146026.66</v>
      </c>
      <c r="M12" s="99" t="s">
        <v>327</v>
      </c>
      <c r="N12" s="14" t="s">
        <v>328</v>
      </c>
    </row>
    <row r="13" spans="1:14" ht="22.5" x14ac:dyDescent="0.2">
      <c r="A13" s="62" t="s">
        <v>62</v>
      </c>
      <c r="B13" s="21">
        <v>43847</v>
      </c>
      <c r="C13" s="10" t="s">
        <v>63</v>
      </c>
      <c r="D13" s="14" t="s">
        <v>15</v>
      </c>
      <c r="E13" s="11" t="s">
        <v>19</v>
      </c>
      <c r="F13" s="12"/>
      <c r="G13" s="20" t="s">
        <v>30</v>
      </c>
      <c r="H13" s="19" t="s">
        <v>31</v>
      </c>
      <c r="I13" s="74">
        <v>2020</v>
      </c>
      <c r="J13" s="30">
        <v>43770</v>
      </c>
      <c r="K13" s="30">
        <v>44150</v>
      </c>
      <c r="L13" s="47">
        <v>2019.52</v>
      </c>
      <c r="M13" s="99" t="s">
        <v>393</v>
      </c>
      <c r="N13" s="12" t="s">
        <v>68</v>
      </c>
    </row>
    <row r="14" spans="1:14" ht="22.5" x14ac:dyDescent="0.2">
      <c r="A14" s="62" t="s">
        <v>64</v>
      </c>
      <c r="B14" s="21">
        <v>43847</v>
      </c>
      <c r="C14" s="10" t="s">
        <v>65</v>
      </c>
      <c r="D14" s="14" t="s">
        <v>40</v>
      </c>
      <c r="E14" s="11" t="s">
        <v>19</v>
      </c>
      <c r="F14" s="12"/>
      <c r="G14" s="12" t="s">
        <v>66</v>
      </c>
      <c r="H14" s="9" t="s">
        <v>67</v>
      </c>
      <c r="I14" s="74">
        <v>932</v>
      </c>
      <c r="J14" s="30">
        <v>43845</v>
      </c>
      <c r="K14" s="30">
        <v>44196</v>
      </c>
      <c r="L14" s="27">
        <f>332+600</f>
        <v>932</v>
      </c>
      <c r="M14" s="99" t="s">
        <v>392</v>
      </c>
      <c r="N14" s="12" t="s">
        <v>89</v>
      </c>
    </row>
    <row r="15" spans="1:14" ht="22.5" x14ac:dyDescent="0.2">
      <c r="A15" s="62" t="s">
        <v>69</v>
      </c>
      <c r="B15" s="21">
        <v>43850</v>
      </c>
      <c r="C15" s="13" t="s">
        <v>70</v>
      </c>
      <c r="D15" s="14" t="s">
        <v>40</v>
      </c>
      <c r="E15" s="11" t="s">
        <v>19</v>
      </c>
      <c r="F15" s="12"/>
      <c r="G15" s="12" t="s">
        <v>71</v>
      </c>
      <c r="H15" s="9" t="s">
        <v>72</v>
      </c>
      <c r="I15" s="74">
        <v>90</v>
      </c>
      <c r="J15" s="30">
        <v>43846</v>
      </c>
      <c r="K15" s="30">
        <v>43877</v>
      </c>
      <c r="L15" s="27">
        <v>88</v>
      </c>
      <c r="M15" s="99" t="s">
        <v>391</v>
      </c>
      <c r="N15" s="12" t="s">
        <v>73</v>
      </c>
    </row>
    <row r="16" spans="1:14" ht="33.75" x14ac:dyDescent="0.2">
      <c r="A16" s="62" t="s">
        <v>78</v>
      </c>
      <c r="B16" s="21">
        <v>43851</v>
      </c>
      <c r="C16" s="10" t="s">
        <v>79</v>
      </c>
      <c r="D16" s="12" t="s">
        <v>56</v>
      </c>
      <c r="E16" s="12" t="s">
        <v>61</v>
      </c>
      <c r="F16" s="12" t="s">
        <v>297</v>
      </c>
      <c r="G16" s="48" t="s">
        <v>291</v>
      </c>
      <c r="H16" s="9" t="s">
        <v>292</v>
      </c>
      <c r="I16" s="82">
        <f>5672.9+1513.05</f>
        <v>7185.95</v>
      </c>
      <c r="J16" s="30">
        <v>43936</v>
      </c>
      <c r="K16" s="30">
        <v>43966</v>
      </c>
      <c r="L16" s="27">
        <f>5672.9+1513.05</f>
        <v>7185.95</v>
      </c>
      <c r="M16" s="99" t="s">
        <v>425</v>
      </c>
      <c r="N16" s="12" t="s">
        <v>378</v>
      </c>
    </row>
    <row r="17" spans="1:14" ht="22.5" x14ac:dyDescent="0.2">
      <c r="A17" s="62" t="s">
        <v>80</v>
      </c>
      <c r="B17" s="21">
        <v>43852</v>
      </c>
      <c r="C17" s="12" t="s">
        <v>60</v>
      </c>
      <c r="D17" s="12" t="s">
        <v>40</v>
      </c>
      <c r="E17" s="12" t="s">
        <v>61</v>
      </c>
      <c r="F17" s="14" t="s">
        <v>174</v>
      </c>
      <c r="G17" s="12" t="s">
        <v>81</v>
      </c>
      <c r="H17" s="9" t="s">
        <v>82</v>
      </c>
      <c r="I17" s="74">
        <v>9032</v>
      </c>
      <c r="J17" s="30">
        <v>43853</v>
      </c>
      <c r="K17" s="30">
        <v>43855</v>
      </c>
      <c r="L17" s="27">
        <v>8943.69</v>
      </c>
      <c r="M17" s="99" t="s">
        <v>390</v>
      </c>
      <c r="N17" s="12" t="s">
        <v>88</v>
      </c>
    </row>
    <row r="18" spans="1:14" x14ac:dyDescent="0.2">
      <c r="A18" s="62" t="s">
        <v>83</v>
      </c>
      <c r="B18" s="21">
        <v>43853</v>
      </c>
      <c r="C18" s="13" t="s">
        <v>84</v>
      </c>
      <c r="D18" s="14" t="s">
        <v>15</v>
      </c>
      <c r="E18" s="11" t="s">
        <v>19</v>
      </c>
      <c r="F18" s="12"/>
      <c r="G18" s="12" t="s">
        <v>85</v>
      </c>
      <c r="H18" s="9" t="s">
        <v>86</v>
      </c>
      <c r="I18" s="74">
        <v>120</v>
      </c>
      <c r="J18" s="30">
        <v>43854</v>
      </c>
      <c r="K18" s="30">
        <v>43854</v>
      </c>
      <c r="L18" s="27">
        <v>113.11</v>
      </c>
      <c r="M18" s="99" t="s">
        <v>389</v>
      </c>
      <c r="N18" s="12" t="s">
        <v>87</v>
      </c>
    </row>
    <row r="19" spans="1:14" x14ac:dyDescent="0.2">
      <c r="A19" s="1">
        <v>8183132626</v>
      </c>
      <c r="B19" s="21">
        <v>43853</v>
      </c>
      <c r="C19" s="13" t="s">
        <v>99</v>
      </c>
      <c r="D19" s="14"/>
      <c r="E19" s="11" t="s">
        <v>19</v>
      </c>
      <c r="F19" s="12"/>
      <c r="G19" s="11" t="s">
        <v>95</v>
      </c>
      <c r="H19" s="24" t="s">
        <v>96</v>
      </c>
      <c r="I19" s="74">
        <v>209000</v>
      </c>
      <c r="J19" s="30">
        <v>43852</v>
      </c>
      <c r="K19" s="30">
        <v>44012</v>
      </c>
      <c r="L19" s="27">
        <f>194002+15000</f>
        <v>209002</v>
      </c>
      <c r="M19" s="99" t="s">
        <v>383</v>
      </c>
      <c r="N19" s="12" t="s">
        <v>97</v>
      </c>
    </row>
    <row r="20" spans="1:14" x14ac:dyDescent="0.2">
      <c r="A20" s="62">
        <v>8183132626</v>
      </c>
      <c r="B20" s="21">
        <v>43853</v>
      </c>
      <c r="C20" s="13" t="s">
        <v>99</v>
      </c>
      <c r="D20" s="14"/>
      <c r="E20" s="11" t="s">
        <v>19</v>
      </c>
      <c r="F20" s="12"/>
      <c r="G20" s="11" t="s">
        <v>95</v>
      </c>
      <c r="H20" s="24" t="s">
        <v>96</v>
      </c>
      <c r="I20" s="74">
        <v>47500</v>
      </c>
      <c r="J20" s="30">
        <v>43852</v>
      </c>
      <c r="K20" s="30">
        <v>44012</v>
      </c>
      <c r="L20" s="27">
        <v>47502</v>
      </c>
      <c r="M20" s="99" t="s">
        <v>382</v>
      </c>
      <c r="N20" s="12" t="s">
        <v>98</v>
      </c>
    </row>
    <row r="21" spans="1:14" x14ac:dyDescent="0.2">
      <c r="A21" s="62" t="s">
        <v>90</v>
      </c>
      <c r="B21" s="21">
        <v>43857</v>
      </c>
      <c r="C21" s="13" t="s">
        <v>91</v>
      </c>
      <c r="D21" s="14" t="s">
        <v>15</v>
      </c>
      <c r="E21" s="11" t="s">
        <v>19</v>
      </c>
      <c r="F21" s="12"/>
      <c r="G21" s="12" t="s">
        <v>92</v>
      </c>
      <c r="H21" s="9" t="s">
        <v>93</v>
      </c>
      <c r="I21" s="74">
        <v>2970</v>
      </c>
      <c r="J21" s="30">
        <v>43831</v>
      </c>
      <c r="K21" s="30">
        <v>44196</v>
      </c>
      <c r="L21" s="27">
        <v>2970</v>
      </c>
      <c r="M21" s="99" t="s">
        <v>384</v>
      </c>
      <c r="N21" s="12" t="s">
        <v>94</v>
      </c>
    </row>
    <row r="22" spans="1:14" x14ac:dyDescent="0.2">
      <c r="A22" s="64" t="s">
        <v>106</v>
      </c>
      <c r="B22" s="21">
        <v>43857</v>
      </c>
      <c r="C22" s="23" t="s">
        <v>107</v>
      </c>
      <c r="D22" s="14" t="s">
        <v>15</v>
      </c>
      <c r="E22" s="11" t="s">
        <v>19</v>
      </c>
      <c r="F22" s="12"/>
      <c r="G22" s="12" t="s">
        <v>108</v>
      </c>
      <c r="H22" s="9" t="s">
        <v>109</v>
      </c>
      <c r="I22" s="74">
        <v>120</v>
      </c>
      <c r="J22" s="30">
        <v>43854</v>
      </c>
      <c r="K22" s="30">
        <v>43861</v>
      </c>
      <c r="L22" s="27">
        <v>146.4</v>
      </c>
      <c r="M22" s="99" t="s">
        <v>201</v>
      </c>
      <c r="N22" s="12" t="s">
        <v>104</v>
      </c>
    </row>
    <row r="23" spans="1:14" x14ac:dyDescent="0.2">
      <c r="A23" s="62" t="s">
        <v>100</v>
      </c>
      <c r="B23" s="21">
        <v>43857</v>
      </c>
      <c r="C23" s="10" t="s">
        <v>101</v>
      </c>
      <c r="D23" s="14" t="s">
        <v>40</v>
      </c>
      <c r="E23" s="11" t="s">
        <v>19</v>
      </c>
      <c r="F23" s="12"/>
      <c r="G23" s="12" t="s">
        <v>102</v>
      </c>
      <c r="H23" s="9" t="s">
        <v>103</v>
      </c>
      <c r="I23" s="74">
        <v>800</v>
      </c>
      <c r="J23" s="30">
        <v>43858</v>
      </c>
      <c r="K23" s="30">
        <v>44196</v>
      </c>
      <c r="L23" s="27">
        <f>13.77+30.25+193.05+325.61+25.02+20.53+12.61+6.89+66.48+25.57</f>
        <v>719.78000000000009</v>
      </c>
      <c r="M23" s="99" t="s">
        <v>381</v>
      </c>
      <c r="N23" s="12" t="s">
        <v>105</v>
      </c>
    </row>
    <row r="24" spans="1:14" x14ac:dyDescent="0.2">
      <c r="A24" s="62" t="s">
        <v>110</v>
      </c>
      <c r="B24" s="21">
        <v>43861</v>
      </c>
      <c r="C24" s="13" t="s">
        <v>111</v>
      </c>
      <c r="D24" s="12" t="s">
        <v>56</v>
      </c>
      <c r="E24" s="11" t="s">
        <v>19</v>
      </c>
      <c r="F24" s="12"/>
      <c r="G24" s="12" t="s">
        <v>112</v>
      </c>
      <c r="H24" s="9" t="s">
        <v>113</v>
      </c>
      <c r="I24" s="74">
        <v>2850</v>
      </c>
      <c r="J24" s="30">
        <v>43770</v>
      </c>
      <c r="K24" s="30">
        <v>43799</v>
      </c>
      <c r="L24" s="27">
        <v>2850</v>
      </c>
      <c r="M24" s="99" t="s">
        <v>385</v>
      </c>
      <c r="N24" s="12" t="s">
        <v>114</v>
      </c>
    </row>
    <row r="25" spans="1:14" x14ac:dyDescent="0.2">
      <c r="A25" s="62" t="s">
        <v>120</v>
      </c>
      <c r="B25" s="21">
        <v>43861</v>
      </c>
      <c r="C25" s="13" t="s">
        <v>121</v>
      </c>
      <c r="D25" s="14" t="s">
        <v>15</v>
      </c>
      <c r="E25" s="11" t="s">
        <v>19</v>
      </c>
      <c r="F25" s="12"/>
      <c r="G25" s="12" t="s">
        <v>118</v>
      </c>
      <c r="H25" s="9" t="s">
        <v>119</v>
      </c>
      <c r="I25" s="74">
        <v>6870</v>
      </c>
      <c r="J25" s="30">
        <v>43831</v>
      </c>
      <c r="K25" s="30">
        <v>44196</v>
      </c>
      <c r="L25" s="27">
        <f>1248.98+624.49+624.49+624.49+624.49+624.49+624.49+624.49+624.49+624.5</f>
        <v>6869.3999999999987</v>
      </c>
      <c r="M25" s="99" t="s">
        <v>386</v>
      </c>
      <c r="N25" s="12" t="s">
        <v>122</v>
      </c>
    </row>
    <row r="26" spans="1:14" x14ac:dyDescent="0.2">
      <c r="A26" s="62" t="s">
        <v>115</v>
      </c>
      <c r="B26" s="21">
        <v>43861</v>
      </c>
      <c r="C26" s="12" t="s">
        <v>116</v>
      </c>
      <c r="D26" s="14" t="s">
        <v>40</v>
      </c>
      <c r="E26" s="11" t="s">
        <v>19</v>
      </c>
      <c r="F26" s="12"/>
      <c r="G26" s="12" t="s">
        <v>85</v>
      </c>
      <c r="H26" s="9" t="s">
        <v>86</v>
      </c>
      <c r="I26" s="74">
        <v>540</v>
      </c>
      <c r="J26" s="30">
        <v>43860</v>
      </c>
      <c r="K26" s="30">
        <v>43865</v>
      </c>
      <c r="L26" s="27">
        <v>539.34</v>
      </c>
      <c r="M26" s="99" t="s">
        <v>387</v>
      </c>
      <c r="N26" s="12" t="s">
        <v>117</v>
      </c>
    </row>
    <row r="27" spans="1:14" x14ac:dyDescent="0.2">
      <c r="A27" s="62" t="s">
        <v>123</v>
      </c>
      <c r="B27" s="21">
        <v>43864</v>
      </c>
      <c r="C27" s="13" t="s">
        <v>124</v>
      </c>
      <c r="D27" s="14" t="s">
        <v>40</v>
      </c>
      <c r="E27" s="11" t="s">
        <v>19</v>
      </c>
      <c r="F27" s="12"/>
      <c r="G27" s="12" t="s">
        <v>125</v>
      </c>
      <c r="H27" s="9" t="s">
        <v>126</v>
      </c>
      <c r="I27" s="74">
        <v>207</v>
      </c>
      <c r="J27" s="30">
        <v>43826</v>
      </c>
      <c r="K27" s="30">
        <v>43861</v>
      </c>
      <c r="L27" s="27">
        <v>206.39</v>
      </c>
      <c r="M27" s="99" t="s">
        <v>1153</v>
      </c>
      <c r="N27" s="12" t="s">
        <v>127</v>
      </c>
    </row>
    <row r="28" spans="1:14" x14ac:dyDescent="0.2">
      <c r="A28" s="62" t="s">
        <v>128</v>
      </c>
      <c r="B28" s="21">
        <v>43864</v>
      </c>
      <c r="C28" s="13" t="s">
        <v>129</v>
      </c>
      <c r="D28" s="14" t="s">
        <v>15</v>
      </c>
      <c r="E28" s="11" t="s">
        <v>19</v>
      </c>
      <c r="F28" s="12"/>
      <c r="G28" s="14" t="s">
        <v>130</v>
      </c>
      <c r="H28" s="19" t="s">
        <v>131</v>
      </c>
      <c r="I28" s="74">
        <v>4621.05</v>
      </c>
      <c r="J28" s="30">
        <v>43861</v>
      </c>
      <c r="K28" s="30">
        <v>44227</v>
      </c>
      <c r="L28" s="27">
        <v>4621.05</v>
      </c>
      <c r="M28" s="99" t="s">
        <v>398</v>
      </c>
      <c r="N28" s="12" t="s">
        <v>132</v>
      </c>
    </row>
    <row r="29" spans="1:14" x14ac:dyDescent="0.2">
      <c r="A29" s="62" t="s">
        <v>135</v>
      </c>
      <c r="B29" s="21">
        <v>43864</v>
      </c>
      <c r="C29" s="13" t="s">
        <v>134</v>
      </c>
      <c r="D29" s="14" t="s">
        <v>15</v>
      </c>
      <c r="E29" s="11" t="s">
        <v>19</v>
      </c>
      <c r="F29" s="12"/>
      <c r="G29" s="14" t="s">
        <v>130</v>
      </c>
      <c r="H29" s="19" t="s">
        <v>131</v>
      </c>
      <c r="I29" s="74">
        <v>23700</v>
      </c>
      <c r="J29" s="30">
        <v>43861</v>
      </c>
      <c r="K29" s="30">
        <v>44227</v>
      </c>
      <c r="L29" s="27">
        <f>23700+1303</f>
        <v>25003</v>
      </c>
      <c r="M29" s="99" t="s">
        <v>433</v>
      </c>
      <c r="N29" s="12" t="s">
        <v>133</v>
      </c>
    </row>
    <row r="30" spans="1:14" ht="22.5" x14ac:dyDescent="0.2">
      <c r="A30" s="62" t="s">
        <v>136</v>
      </c>
      <c r="B30" s="21">
        <v>43865</v>
      </c>
      <c r="C30" s="13" t="s">
        <v>139</v>
      </c>
      <c r="D30" s="14" t="s">
        <v>40</v>
      </c>
      <c r="E30" s="11" t="s">
        <v>19</v>
      </c>
      <c r="F30" s="12"/>
      <c r="G30" s="12" t="s">
        <v>137</v>
      </c>
      <c r="H30" s="25" t="s">
        <v>138</v>
      </c>
      <c r="I30" s="74">
        <v>516</v>
      </c>
      <c r="J30" s="30">
        <v>43865</v>
      </c>
      <c r="K30" s="30">
        <v>43875</v>
      </c>
      <c r="L30" s="27">
        <v>516</v>
      </c>
      <c r="M30" s="99" t="s">
        <v>202</v>
      </c>
      <c r="N30" s="12" t="s">
        <v>145</v>
      </c>
    </row>
    <row r="31" spans="1:14" x14ac:dyDescent="0.2">
      <c r="A31" s="62" t="s">
        <v>140</v>
      </c>
      <c r="B31" s="21">
        <v>43866</v>
      </c>
      <c r="C31" s="13" t="s">
        <v>141</v>
      </c>
      <c r="D31" s="12" t="s">
        <v>15</v>
      </c>
      <c r="E31" s="11" t="s">
        <v>19</v>
      </c>
      <c r="F31" s="12"/>
      <c r="G31" s="12" t="s">
        <v>142</v>
      </c>
      <c r="H31" s="9" t="s">
        <v>143</v>
      </c>
      <c r="I31" s="74">
        <v>150</v>
      </c>
      <c r="J31" s="30">
        <v>43871</v>
      </c>
      <c r="K31" s="30">
        <v>43870</v>
      </c>
      <c r="L31" s="27"/>
      <c r="M31" s="99" t="s">
        <v>388</v>
      </c>
      <c r="N31" s="12" t="s">
        <v>144</v>
      </c>
    </row>
    <row r="32" spans="1:14" x14ac:dyDescent="0.2">
      <c r="A32" s="62" t="s">
        <v>146</v>
      </c>
      <c r="B32" s="26">
        <v>43867</v>
      </c>
      <c r="C32" s="13" t="s">
        <v>197</v>
      </c>
      <c r="D32" s="14" t="s">
        <v>40</v>
      </c>
      <c r="E32" s="12" t="s">
        <v>19</v>
      </c>
      <c r="F32" s="12"/>
      <c r="G32" s="12" t="s">
        <v>147</v>
      </c>
      <c r="H32" s="9" t="s">
        <v>149</v>
      </c>
      <c r="I32" s="74">
        <v>540</v>
      </c>
      <c r="J32" s="30">
        <v>43871</v>
      </c>
      <c r="K32" s="30" t="s">
        <v>148</v>
      </c>
      <c r="L32" s="27">
        <v>540</v>
      </c>
      <c r="M32" s="99" t="s">
        <v>395</v>
      </c>
      <c r="N32" s="12" t="s">
        <v>150</v>
      </c>
    </row>
    <row r="33" spans="1:14" ht="22.5" x14ac:dyDescent="0.2">
      <c r="A33" s="62" t="s">
        <v>151</v>
      </c>
      <c r="B33" s="26">
        <v>43867</v>
      </c>
      <c r="C33" s="13" t="s">
        <v>152</v>
      </c>
      <c r="D33" s="14" t="s">
        <v>40</v>
      </c>
      <c r="E33" s="12" t="s">
        <v>61</v>
      </c>
      <c r="F33" s="12" t="s">
        <v>175</v>
      </c>
      <c r="G33" s="12" t="s">
        <v>153</v>
      </c>
      <c r="H33" s="9" t="s">
        <v>154</v>
      </c>
      <c r="I33" s="74">
        <v>3610</v>
      </c>
      <c r="J33" s="30">
        <v>43900</v>
      </c>
      <c r="K33" s="30">
        <v>43901</v>
      </c>
      <c r="L33" s="27">
        <v>3610</v>
      </c>
      <c r="M33" s="99" t="s">
        <v>394</v>
      </c>
      <c r="N33" s="12" t="s">
        <v>155</v>
      </c>
    </row>
    <row r="34" spans="1:14" x14ac:dyDescent="0.2">
      <c r="A34" s="62" t="s">
        <v>156</v>
      </c>
      <c r="B34" s="21">
        <v>43872</v>
      </c>
      <c r="C34" s="13" t="s">
        <v>157</v>
      </c>
      <c r="D34" s="12" t="s">
        <v>56</v>
      </c>
      <c r="E34" s="11" t="s">
        <v>19</v>
      </c>
      <c r="F34" s="12"/>
      <c r="G34" s="14" t="s">
        <v>158</v>
      </c>
      <c r="H34" s="19" t="s">
        <v>159</v>
      </c>
      <c r="I34" s="74">
        <v>600</v>
      </c>
      <c r="J34" s="30">
        <v>43873</v>
      </c>
      <c r="K34" s="30">
        <v>43878</v>
      </c>
      <c r="L34" s="27">
        <v>800</v>
      </c>
      <c r="M34" s="99" t="s">
        <v>1154</v>
      </c>
      <c r="N34" s="12" t="s">
        <v>160</v>
      </c>
    </row>
    <row r="35" spans="1:14" ht="22.5" x14ac:dyDescent="0.2">
      <c r="A35" s="62" t="s">
        <v>161</v>
      </c>
      <c r="B35" s="21">
        <v>43872</v>
      </c>
      <c r="C35" s="10" t="s">
        <v>162</v>
      </c>
      <c r="D35" s="12" t="s">
        <v>56</v>
      </c>
      <c r="E35" s="11" t="s">
        <v>19</v>
      </c>
      <c r="F35" s="12"/>
      <c r="G35" s="14" t="s">
        <v>163</v>
      </c>
      <c r="H35" s="19" t="s">
        <v>164</v>
      </c>
      <c r="I35" s="74">
        <v>650</v>
      </c>
      <c r="J35" s="30">
        <v>43873</v>
      </c>
      <c r="K35" s="30">
        <v>43883</v>
      </c>
      <c r="L35" s="27"/>
      <c r="M35" s="99" t="s">
        <v>1155</v>
      </c>
      <c r="N35" s="12" t="s">
        <v>367</v>
      </c>
    </row>
    <row r="36" spans="1:14" x14ac:dyDescent="0.2">
      <c r="A36" s="62" t="s">
        <v>165</v>
      </c>
      <c r="B36" s="21">
        <v>43872</v>
      </c>
      <c r="C36" s="13" t="s">
        <v>166</v>
      </c>
      <c r="D36" s="14" t="s">
        <v>15</v>
      </c>
      <c r="E36" s="11" t="s">
        <v>19</v>
      </c>
      <c r="F36" s="12"/>
      <c r="G36" s="12" t="s">
        <v>108</v>
      </c>
      <c r="H36" s="9" t="s">
        <v>109</v>
      </c>
      <c r="I36" s="74">
        <v>1280</v>
      </c>
      <c r="J36" s="30">
        <v>43873</v>
      </c>
      <c r="K36" s="30">
        <v>43880</v>
      </c>
      <c r="L36" s="27">
        <v>1280</v>
      </c>
      <c r="M36" s="99" t="s">
        <v>1156</v>
      </c>
      <c r="N36" s="12" t="s">
        <v>167</v>
      </c>
    </row>
    <row r="37" spans="1:14" ht="33.75" x14ac:dyDescent="0.2">
      <c r="A37" s="62" t="s">
        <v>168</v>
      </c>
      <c r="B37" s="21">
        <v>43872</v>
      </c>
      <c r="C37" s="13" t="s">
        <v>169</v>
      </c>
      <c r="D37" s="14" t="s">
        <v>40</v>
      </c>
      <c r="E37" s="12" t="s">
        <v>61</v>
      </c>
      <c r="F37" s="12" t="s">
        <v>1139</v>
      </c>
      <c r="G37" s="12" t="s">
        <v>170</v>
      </c>
      <c r="H37" s="9" t="s">
        <v>171</v>
      </c>
      <c r="I37" s="74">
        <v>175</v>
      </c>
      <c r="J37" s="30">
        <v>43874</v>
      </c>
      <c r="K37" s="30">
        <v>43874</v>
      </c>
      <c r="L37" s="27">
        <v>172.13</v>
      </c>
      <c r="M37" s="99" t="s">
        <v>1157</v>
      </c>
      <c r="N37" s="12" t="s">
        <v>172</v>
      </c>
    </row>
    <row r="38" spans="1:14" x14ac:dyDescent="0.2">
      <c r="A38" s="62" t="s">
        <v>176</v>
      </c>
      <c r="B38" s="21">
        <v>43872</v>
      </c>
      <c r="C38" s="13" t="s">
        <v>177</v>
      </c>
      <c r="D38" s="14" t="s">
        <v>40</v>
      </c>
      <c r="E38" s="12" t="s">
        <v>19</v>
      </c>
      <c r="F38" s="12"/>
      <c r="G38" s="12" t="s">
        <v>178</v>
      </c>
      <c r="H38" s="9" t="s">
        <v>179</v>
      </c>
      <c r="I38" s="74">
        <v>170</v>
      </c>
      <c r="J38" s="30">
        <v>43872</v>
      </c>
      <c r="K38" s="30">
        <v>43879</v>
      </c>
      <c r="L38" s="27">
        <v>160</v>
      </c>
      <c r="M38" s="99" t="s">
        <v>396</v>
      </c>
      <c r="N38" s="12" t="s">
        <v>210</v>
      </c>
    </row>
    <row r="39" spans="1:14" x14ac:dyDescent="0.2">
      <c r="A39" s="62" t="s">
        <v>181</v>
      </c>
      <c r="B39" s="21">
        <v>43872</v>
      </c>
      <c r="C39" s="12" t="s">
        <v>185</v>
      </c>
      <c r="D39" s="12" t="s">
        <v>15</v>
      </c>
      <c r="E39" s="12" t="s">
        <v>19</v>
      </c>
      <c r="F39" s="12"/>
      <c r="G39" s="12" t="s">
        <v>182</v>
      </c>
      <c r="H39" s="9" t="s">
        <v>183</v>
      </c>
      <c r="I39" s="74">
        <v>712</v>
      </c>
      <c r="J39" s="30">
        <v>43879</v>
      </c>
      <c r="K39" s="30">
        <v>44245</v>
      </c>
      <c r="L39" s="27">
        <v>712</v>
      </c>
      <c r="M39" s="99" t="s">
        <v>397</v>
      </c>
      <c r="N39" s="12" t="s">
        <v>180</v>
      </c>
    </row>
    <row r="40" spans="1:14" ht="33.75" x14ac:dyDescent="0.2">
      <c r="A40" s="62" t="s">
        <v>184</v>
      </c>
      <c r="B40" s="21">
        <v>43873</v>
      </c>
      <c r="C40" s="13" t="s">
        <v>186</v>
      </c>
      <c r="D40" s="12" t="s">
        <v>56</v>
      </c>
      <c r="E40" s="12" t="s">
        <v>61</v>
      </c>
      <c r="F40" s="12" t="s">
        <v>173</v>
      </c>
      <c r="G40" s="20" t="s">
        <v>368</v>
      </c>
      <c r="H40" s="46" t="s">
        <v>372</v>
      </c>
      <c r="I40" s="74">
        <v>22127.75</v>
      </c>
      <c r="J40" s="30">
        <v>43892</v>
      </c>
      <c r="K40" s="30">
        <v>44043</v>
      </c>
      <c r="L40" s="27">
        <f>11673.29+4522.86+5566.06+5965.2</f>
        <v>27727.410000000003</v>
      </c>
      <c r="M40" s="100" t="s">
        <v>399</v>
      </c>
      <c r="N40" s="12" t="s">
        <v>379</v>
      </c>
    </row>
    <row r="41" spans="1:14" ht="22.5" x14ac:dyDescent="0.2">
      <c r="A41" s="62" t="s">
        <v>187</v>
      </c>
      <c r="B41" s="21">
        <v>43874</v>
      </c>
      <c r="C41" s="12" t="s">
        <v>194</v>
      </c>
      <c r="D41" s="12" t="s">
        <v>40</v>
      </c>
      <c r="E41" s="12" t="s">
        <v>61</v>
      </c>
      <c r="F41" s="12" t="s">
        <v>188</v>
      </c>
      <c r="G41" s="12" t="s">
        <v>189</v>
      </c>
      <c r="H41" s="9" t="s">
        <v>373</v>
      </c>
      <c r="I41" s="74">
        <v>348.43</v>
      </c>
      <c r="J41" s="30">
        <v>43872</v>
      </c>
      <c r="K41" s="30">
        <v>43889</v>
      </c>
      <c r="L41" s="27">
        <v>285.60000000000002</v>
      </c>
      <c r="M41" s="99" t="s">
        <v>1149</v>
      </c>
      <c r="N41" s="12" t="s">
        <v>198</v>
      </c>
    </row>
    <row r="42" spans="1:14" ht="33.75" x14ac:dyDescent="0.2">
      <c r="A42" s="65" t="s">
        <v>195</v>
      </c>
      <c r="B42" s="21">
        <v>43874</v>
      </c>
      <c r="C42" s="12" t="s">
        <v>196</v>
      </c>
      <c r="D42" s="12" t="s">
        <v>40</v>
      </c>
      <c r="E42" s="12" t="s">
        <v>61</v>
      </c>
      <c r="F42" s="12" t="s">
        <v>173</v>
      </c>
      <c r="G42" s="20" t="s">
        <v>81</v>
      </c>
      <c r="H42" s="9" t="s">
        <v>82</v>
      </c>
      <c r="I42" s="74">
        <v>112000</v>
      </c>
      <c r="J42" s="30">
        <v>43922</v>
      </c>
      <c r="K42" s="30">
        <v>44408</v>
      </c>
      <c r="L42" s="27">
        <f>13231.82+14305.1+7755.92+14063.5+14133.2+14851.9+20239.83+13418.73</f>
        <v>111999.99999999999</v>
      </c>
      <c r="M42" s="99" t="s">
        <v>400</v>
      </c>
      <c r="N42" s="12" t="s">
        <v>380</v>
      </c>
    </row>
    <row r="43" spans="1:14" ht="22.5" x14ac:dyDescent="0.2">
      <c r="A43" s="62" t="s">
        <v>190</v>
      </c>
      <c r="B43" s="21">
        <v>43878</v>
      </c>
      <c r="C43" s="49" t="s">
        <v>193</v>
      </c>
      <c r="D43" s="12" t="s">
        <v>40</v>
      </c>
      <c r="E43" s="12" t="s">
        <v>19</v>
      </c>
      <c r="F43" s="12"/>
      <c r="G43" s="12" t="s">
        <v>191</v>
      </c>
      <c r="H43" s="9" t="s">
        <v>192</v>
      </c>
      <c r="I43" s="74">
        <v>1500</v>
      </c>
      <c r="J43" s="30">
        <v>43872</v>
      </c>
      <c r="K43" s="30">
        <v>43901</v>
      </c>
      <c r="L43" s="27">
        <v>1500</v>
      </c>
      <c r="M43" s="99" t="s">
        <v>1150</v>
      </c>
      <c r="N43" s="12" t="s">
        <v>199</v>
      </c>
    </row>
    <row r="44" spans="1:14" x14ac:dyDescent="0.2">
      <c r="A44" s="62" t="s">
        <v>200</v>
      </c>
      <c r="B44" s="21">
        <v>43879</v>
      </c>
      <c r="C44" s="12" t="s">
        <v>203</v>
      </c>
      <c r="D44" s="12" t="s">
        <v>15</v>
      </c>
      <c r="E44" s="12" t="s">
        <v>19</v>
      </c>
      <c r="F44" s="12"/>
      <c r="G44" s="14" t="s">
        <v>204</v>
      </c>
      <c r="H44" s="19" t="s">
        <v>205</v>
      </c>
      <c r="I44" s="74">
        <v>10000</v>
      </c>
      <c r="J44" s="30">
        <v>43831</v>
      </c>
      <c r="K44" s="30">
        <v>44104</v>
      </c>
      <c r="L44" s="27">
        <f>2024.34+1709.07+1812.23+2015.15+2000.58+2077.81</f>
        <v>11639.179999999998</v>
      </c>
      <c r="M44" s="99" t="s">
        <v>206</v>
      </c>
      <c r="N44" s="14" t="s">
        <v>207</v>
      </c>
    </row>
    <row r="45" spans="1:14" x14ac:dyDescent="0.2">
      <c r="A45" s="66" t="s">
        <v>211</v>
      </c>
      <c r="B45" s="21">
        <v>43881</v>
      </c>
      <c r="C45" s="23" t="s">
        <v>212</v>
      </c>
      <c r="D45" s="12" t="s">
        <v>40</v>
      </c>
      <c r="E45" s="12" t="s">
        <v>19</v>
      </c>
      <c r="F45" s="12"/>
      <c r="G45" s="12" t="s">
        <v>213</v>
      </c>
      <c r="H45" s="9" t="s">
        <v>214</v>
      </c>
      <c r="I45" s="74">
        <v>205</v>
      </c>
      <c r="J45" s="30">
        <v>43874</v>
      </c>
      <c r="K45" s="30">
        <v>43903</v>
      </c>
      <c r="L45" s="27">
        <v>203.4</v>
      </c>
      <c r="M45" s="99" t="s">
        <v>401</v>
      </c>
      <c r="N45" s="14" t="s">
        <v>215</v>
      </c>
    </row>
    <row r="46" spans="1:14" x14ac:dyDescent="0.2">
      <c r="A46" s="67" t="s">
        <v>208</v>
      </c>
      <c r="B46" s="21">
        <v>43881</v>
      </c>
      <c r="C46" s="13" t="s">
        <v>209</v>
      </c>
      <c r="D46" s="12" t="s">
        <v>15</v>
      </c>
      <c r="E46" s="12" t="s">
        <v>19</v>
      </c>
      <c r="F46" s="12"/>
      <c r="G46" s="12" t="s">
        <v>118</v>
      </c>
      <c r="H46" s="9" t="s">
        <v>119</v>
      </c>
      <c r="I46" s="74">
        <v>226</v>
      </c>
      <c r="J46" s="30">
        <v>43623</v>
      </c>
      <c r="K46" s="30">
        <v>43623</v>
      </c>
      <c r="L46" s="27">
        <v>225.9</v>
      </c>
      <c r="M46" s="99" t="s">
        <v>402</v>
      </c>
      <c r="N46" s="12" t="s">
        <v>216</v>
      </c>
    </row>
    <row r="47" spans="1:14" ht="22.5" x14ac:dyDescent="0.25">
      <c r="A47" s="28" t="s">
        <v>224</v>
      </c>
      <c r="B47" s="21">
        <v>43881</v>
      </c>
      <c r="C47" s="12" t="s">
        <v>225</v>
      </c>
      <c r="D47" s="12" t="s">
        <v>15</v>
      </c>
      <c r="E47" s="12" t="s">
        <v>61</v>
      </c>
      <c r="F47" s="12" t="s">
        <v>227</v>
      </c>
      <c r="G47" s="12" t="s">
        <v>226</v>
      </c>
      <c r="H47" s="29">
        <v>633550553</v>
      </c>
      <c r="I47" s="74">
        <v>128</v>
      </c>
      <c r="J47" s="30">
        <v>43881</v>
      </c>
      <c r="K47" s="30">
        <v>43882</v>
      </c>
      <c r="L47" s="27">
        <v>128</v>
      </c>
      <c r="M47" s="99" t="s">
        <v>403</v>
      </c>
      <c r="N47" s="12" t="s">
        <v>220</v>
      </c>
    </row>
    <row r="48" spans="1:14" x14ac:dyDescent="0.2">
      <c r="A48" s="62" t="s">
        <v>217</v>
      </c>
      <c r="B48" s="21">
        <v>43881</v>
      </c>
      <c r="C48" s="10" t="s">
        <v>218</v>
      </c>
      <c r="D48" s="12" t="s">
        <v>15</v>
      </c>
      <c r="E48" s="12" t="s">
        <v>19</v>
      </c>
      <c r="F48" s="12"/>
      <c r="G48" s="14" t="s">
        <v>219</v>
      </c>
      <c r="H48" s="19" t="s">
        <v>179</v>
      </c>
      <c r="I48" s="74">
        <v>6300</v>
      </c>
      <c r="J48" s="30">
        <v>43831</v>
      </c>
      <c r="K48" s="30">
        <v>44196</v>
      </c>
      <c r="L48" s="27">
        <f>1575+525+525+525+525+525+525+525+525+525</f>
        <v>6300</v>
      </c>
      <c r="M48" s="99" t="s">
        <v>404</v>
      </c>
      <c r="N48" s="12" t="s">
        <v>233</v>
      </c>
    </row>
    <row r="49" spans="1:14" x14ac:dyDescent="0.2">
      <c r="A49" s="62" t="s">
        <v>221</v>
      </c>
      <c r="B49" s="21">
        <v>43881</v>
      </c>
      <c r="C49" s="12" t="s">
        <v>228</v>
      </c>
      <c r="D49" s="12" t="s">
        <v>40</v>
      </c>
      <c r="E49" s="12" t="s">
        <v>19</v>
      </c>
      <c r="F49" s="12"/>
      <c r="G49" s="12" t="s">
        <v>222</v>
      </c>
      <c r="H49" s="19" t="s">
        <v>223</v>
      </c>
      <c r="I49" s="74">
        <v>102.8</v>
      </c>
      <c r="J49" s="30">
        <v>43863</v>
      </c>
      <c r="K49" s="30">
        <v>43863</v>
      </c>
      <c r="L49" s="27">
        <v>102.8</v>
      </c>
      <c r="M49" s="99" t="s">
        <v>405</v>
      </c>
      <c r="N49" s="12" t="s">
        <v>234</v>
      </c>
    </row>
    <row r="50" spans="1:14" x14ac:dyDescent="0.2">
      <c r="A50" s="62" t="s">
        <v>229</v>
      </c>
      <c r="B50" s="21">
        <v>43882</v>
      </c>
      <c r="C50" s="13" t="s">
        <v>230</v>
      </c>
      <c r="D50" s="12" t="s">
        <v>15</v>
      </c>
      <c r="E50" s="14" t="s">
        <v>19</v>
      </c>
      <c r="F50" s="14"/>
      <c r="G50" s="14" t="s">
        <v>231</v>
      </c>
      <c r="H50" s="19" t="s">
        <v>232</v>
      </c>
      <c r="I50" s="74">
        <v>4500</v>
      </c>
      <c r="J50" s="30">
        <v>43466</v>
      </c>
      <c r="K50" s="30">
        <v>43830</v>
      </c>
      <c r="L50" s="27">
        <v>4500</v>
      </c>
      <c r="M50" s="99" t="s">
        <v>406</v>
      </c>
      <c r="N50" s="14" t="s">
        <v>235</v>
      </c>
    </row>
    <row r="51" spans="1:14" x14ac:dyDescent="0.2">
      <c r="A51" s="62" t="s">
        <v>236</v>
      </c>
      <c r="B51" s="21">
        <v>43882</v>
      </c>
      <c r="C51" s="12" t="s">
        <v>237</v>
      </c>
      <c r="D51" s="12" t="s">
        <v>40</v>
      </c>
      <c r="E51" s="14" t="s">
        <v>19</v>
      </c>
      <c r="F51" s="14"/>
      <c r="G51" s="14" t="s">
        <v>238</v>
      </c>
      <c r="H51" s="19" t="s">
        <v>239</v>
      </c>
      <c r="I51" s="74">
        <v>1695</v>
      </c>
      <c r="J51" s="30">
        <v>43881</v>
      </c>
      <c r="K51" s="30">
        <v>43910</v>
      </c>
      <c r="L51" s="27">
        <v>1695</v>
      </c>
      <c r="M51" s="99" t="s">
        <v>407</v>
      </c>
      <c r="N51" s="14" t="s">
        <v>240</v>
      </c>
    </row>
    <row r="52" spans="1:14" x14ac:dyDescent="0.2">
      <c r="A52" s="66" t="s">
        <v>249</v>
      </c>
      <c r="B52" s="21">
        <v>43882</v>
      </c>
      <c r="C52" s="23" t="s">
        <v>250</v>
      </c>
      <c r="D52" s="12" t="s">
        <v>15</v>
      </c>
      <c r="E52" s="14" t="s">
        <v>19</v>
      </c>
      <c r="F52" s="14"/>
      <c r="G52" s="14" t="s">
        <v>246</v>
      </c>
      <c r="H52" s="31" t="s">
        <v>247</v>
      </c>
      <c r="I52" s="74">
        <v>4950</v>
      </c>
      <c r="J52" s="30">
        <v>43831</v>
      </c>
      <c r="K52" s="30">
        <v>44196</v>
      </c>
      <c r="L52" s="27">
        <v>4950</v>
      </c>
      <c r="M52" s="99" t="s">
        <v>408</v>
      </c>
      <c r="N52" s="14" t="s">
        <v>245</v>
      </c>
    </row>
    <row r="53" spans="1:14" ht="22.5" x14ac:dyDescent="0.2">
      <c r="A53" s="67" t="s">
        <v>241</v>
      </c>
      <c r="B53" s="21">
        <v>43882</v>
      </c>
      <c r="C53" s="13" t="s">
        <v>242</v>
      </c>
      <c r="D53" s="12" t="s">
        <v>15</v>
      </c>
      <c r="E53" s="14" t="s">
        <v>19</v>
      </c>
      <c r="F53" s="14"/>
      <c r="G53" s="14" t="s">
        <v>243</v>
      </c>
      <c r="H53" s="19" t="s">
        <v>244</v>
      </c>
      <c r="I53" s="74">
        <v>620</v>
      </c>
      <c r="J53" s="30">
        <v>43891</v>
      </c>
      <c r="K53" s="30">
        <v>43921</v>
      </c>
      <c r="L53" s="27">
        <v>620</v>
      </c>
      <c r="M53" s="99" t="s">
        <v>434</v>
      </c>
      <c r="N53" s="14" t="s">
        <v>248</v>
      </c>
    </row>
    <row r="54" spans="1:14" x14ac:dyDescent="0.2">
      <c r="A54" s="62" t="s">
        <v>251</v>
      </c>
      <c r="B54" s="21">
        <v>43882</v>
      </c>
      <c r="C54" s="13" t="s">
        <v>252</v>
      </c>
      <c r="D54" s="12" t="s">
        <v>40</v>
      </c>
      <c r="E54" s="14" t="s">
        <v>19</v>
      </c>
      <c r="F54" s="14"/>
      <c r="G54" s="14" t="s">
        <v>253</v>
      </c>
      <c r="H54" s="19" t="s">
        <v>254</v>
      </c>
      <c r="I54" s="74">
        <v>16250</v>
      </c>
      <c r="J54" s="30">
        <v>43885</v>
      </c>
      <c r="K54" s="30">
        <v>43890</v>
      </c>
      <c r="L54" s="27">
        <v>10870</v>
      </c>
      <c r="M54" s="99" t="s">
        <v>435</v>
      </c>
      <c r="N54" s="14" t="s">
        <v>255</v>
      </c>
    </row>
    <row r="55" spans="1:14" x14ac:dyDescent="0.2">
      <c r="A55" s="62" t="s">
        <v>256</v>
      </c>
      <c r="B55" s="21">
        <v>43882</v>
      </c>
      <c r="C55" s="13" t="s">
        <v>257</v>
      </c>
      <c r="D55" s="32" t="s">
        <v>40</v>
      </c>
      <c r="E55" s="42" t="s">
        <v>19</v>
      </c>
      <c r="F55" s="42"/>
      <c r="G55" s="39" t="s">
        <v>258</v>
      </c>
      <c r="H55" s="35" t="s">
        <v>259</v>
      </c>
      <c r="I55" s="75">
        <v>5380</v>
      </c>
      <c r="J55" s="44">
        <v>43885</v>
      </c>
      <c r="K55" s="44">
        <v>43891</v>
      </c>
      <c r="L55" s="58">
        <v>4970</v>
      </c>
      <c r="M55" s="100" t="s">
        <v>427</v>
      </c>
      <c r="N55" s="14" t="s">
        <v>426</v>
      </c>
    </row>
    <row r="56" spans="1:14" x14ac:dyDescent="0.2">
      <c r="A56" s="62" t="s">
        <v>260</v>
      </c>
      <c r="B56" s="21">
        <v>43887</v>
      </c>
      <c r="C56" s="12" t="s">
        <v>261</v>
      </c>
      <c r="D56" s="12" t="s">
        <v>40</v>
      </c>
      <c r="E56" s="14" t="s">
        <v>19</v>
      </c>
      <c r="F56" s="14"/>
      <c r="G56" s="14" t="s">
        <v>35</v>
      </c>
      <c r="H56" s="35" t="s">
        <v>36</v>
      </c>
      <c r="I56" s="74">
        <v>3050</v>
      </c>
      <c r="J56" s="30">
        <v>43882</v>
      </c>
      <c r="K56" s="30">
        <v>43951</v>
      </c>
      <c r="L56" s="27">
        <v>3050</v>
      </c>
      <c r="M56" s="101" t="s">
        <v>429</v>
      </c>
      <c r="N56" s="14" t="s">
        <v>262</v>
      </c>
    </row>
    <row r="57" spans="1:14" ht="22.5" x14ac:dyDescent="0.2">
      <c r="A57" s="73" t="s">
        <v>263</v>
      </c>
      <c r="B57" s="34">
        <v>43887</v>
      </c>
      <c r="C57" s="32" t="s">
        <v>264</v>
      </c>
      <c r="D57" s="32" t="s">
        <v>15</v>
      </c>
      <c r="E57" s="42" t="s">
        <v>19</v>
      </c>
      <c r="F57" s="42"/>
      <c r="G57" s="42" t="s">
        <v>243</v>
      </c>
      <c r="H57" s="35" t="s">
        <v>244</v>
      </c>
      <c r="I57" s="76">
        <v>1450</v>
      </c>
      <c r="J57" s="44">
        <v>43709</v>
      </c>
      <c r="K57" s="44">
        <v>43889</v>
      </c>
      <c r="L57" s="58"/>
      <c r="M57" s="99"/>
      <c r="N57" s="14" t="s">
        <v>265</v>
      </c>
    </row>
    <row r="58" spans="1:14" x14ac:dyDescent="0.2">
      <c r="A58" s="62" t="s">
        <v>266</v>
      </c>
      <c r="B58" s="21">
        <v>43888</v>
      </c>
      <c r="C58" s="12" t="s">
        <v>267</v>
      </c>
      <c r="D58" s="12" t="s">
        <v>15</v>
      </c>
      <c r="E58" s="14" t="s">
        <v>19</v>
      </c>
      <c r="F58" s="14"/>
      <c r="G58" s="14" t="s">
        <v>268</v>
      </c>
      <c r="H58" s="19" t="s">
        <v>269</v>
      </c>
      <c r="I58" s="74">
        <v>1275</v>
      </c>
      <c r="J58" s="30">
        <v>43889</v>
      </c>
      <c r="K58" s="30">
        <v>43897</v>
      </c>
      <c r="L58" s="27">
        <v>1275</v>
      </c>
      <c r="M58" s="99" t="s">
        <v>409</v>
      </c>
      <c r="N58" s="14" t="s">
        <v>270</v>
      </c>
    </row>
    <row r="59" spans="1:14" x14ac:dyDescent="0.2">
      <c r="A59" s="66" t="s">
        <v>271</v>
      </c>
      <c r="B59" s="21">
        <v>43888</v>
      </c>
      <c r="C59" s="12" t="s">
        <v>272</v>
      </c>
      <c r="D59" s="12" t="s">
        <v>40</v>
      </c>
      <c r="E59" s="14" t="s">
        <v>19</v>
      </c>
      <c r="F59" s="14"/>
      <c r="G59" s="14" t="s">
        <v>273</v>
      </c>
      <c r="H59" s="19" t="s">
        <v>274</v>
      </c>
      <c r="I59" s="74">
        <v>910</v>
      </c>
      <c r="J59" s="30">
        <v>43891</v>
      </c>
      <c r="K59" s="30">
        <v>44012</v>
      </c>
      <c r="L59" s="27">
        <v>910</v>
      </c>
      <c r="M59" s="99" t="s">
        <v>410</v>
      </c>
      <c r="N59" s="14" t="s">
        <v>275</v>
      </c>
    </row>
    <row r="60" spans="1:14" x14ac:dyDescent="0.2">
      <c r="A60" s="66" t="s">
        <v>276</v>
      </c>
      <c r="B60" s="34">
        <v>43888</v>
      </c>
      <c r="C60" s="32" t="s">
        <v>277</v>
      </c>
      <c r="D60" s="32" t="s">
        <v>15</v>
      </c>
      <c r="E60" s="42" t="s">
        <v>19</v>
      </c>
      <c r="F60" s="42"/>
      <c r="G60" s="42" t="s">
        <v>278</v>
      </c>
      <c r="H60" s="35" t="s">
        <v>279</v>
      </c>
      <c r="I60" s="76">
        <v>900</v>
      </c>
      <c r="J60" s="44">
        <v>43893</v>
      </c>
      <c r="K60" s="44">
        <v>44045</v>
      </c>
      <c r="L60" s="58">
        <v>600</v>
      </c>
      <c r="M60" s="99" t="s">
        <v>411</v>
      </c>
      <c r="N60" s="14" t="s">
        <v>295</v>
      </c>
    </row>
    <row r="61" spans="1:14" ht="22.5" x14ac:dyDescent="0.2">
      <c r="A61" s="62" t="s">
        <v>280</v>
      </c>
      <c r="B61" s="21">
        <v>43888</v>
      </c>
      <c r="C61" s="13" t="s">
        <v>281</v>
      </c>
      <c r="D61" s="12" t="s">
        <v>40</v>
      </c>
      <c r="E61" s="14" t="s">
        <v>61</v>
      </c>
      <c r="F61" s="14" t="s">
        <v>284</v>
      </c>
      <c r="G61" s="14" t="s">
        <v>282</v>
      </c>
      <c r="H61" s="19" t="s">
        <v>283</v>
      </c>
      <c r="I61" s="74">
        <v>2500</v>
      </c>
      <c r="J61" s="30">
        <v>43889</v>
      </c>
      <c r="K61" s="30">
        <v>43895</v>
      </c>
      <c r="L61" s="27">
        <v>2500</v>
      </c>
      <c r="M61" s="99" t="s">
        <v>412</v>
      </c>
      <c r="N61" s="14" t="s">
        <v>296</v>
      </c>
    </row>
    <row r="62" spans="1:14" x14ac:dyDescent="0.2">
      <c r="A62" s="66" t="s">
        <v>285</v>
      </c>
      <c r="B62" s="34">
        <v>43888</v>
      </c>
      <c r="C62" s="23" t="s">
        <v>286</v>
      </c>
      <c r="D62" s="32" t="s">
        <v>15</v>
      </c>
      <c r="E62" s="42" t="s">
        <v>19</v>
      </c>
      <c r="F62" s="42"/>
      <c r="G62" s="42" t="s">
        <v>287</v>
      </c>
      <c r="H62" s="19" t="s">
        <v>288</v>
      </c>
      <c r="I62" s="74">
        <v>950</v>
      </c>
      <c r="J62" s="30">
        <v>43893</v>
      </c>
      <c r="K62" s="30">
        <v>43898</v>
      </c>
      <c r="L62" s="27">
        <v>950</v>
      </c>
      <c r="M62" s="99" t="s">
        <v>413</v>
      </c>
      <c r="N62" s="14" t="s">
        <v>294</v>
      </c>
    </row>
    <row r="63" spans="1:14" ht="22.5" x14ac:dyDescent="0.2">
      <c r="A63" s="62" t="s">
        <v>289</v>
      </c>
      <c r="B63" s="21">
        <v>43888</v>
      </c>
      <c r="C63" s="36" t="s">
        <v>290</v>
      </c>
      <c r="D63" s="12" t="s">
        <v>15</v>
      </c>
      <c r="E63" s="14" t="s">
        <v>19</v>
      </c>
      <c r="F63" s="14"/>
      <c r="G63" s="14" t="s">
        <v>291</v>
      </c>
      <c r="H63" s="19" t="s">
        <v>292</v>
      </c>
      <c r="I63" s="74">
        <v>2700</v>
      </c>
      <c r="J63" s="30">
        <v>43888</v>
      </c>
      <c r="K63" s="30">
        <v>43896</v>
      </c>
      <c r="L63" s="27">
        <v>2700</v>
      </c>
      <c r="M63" s="99" t="s">
        <v>436</v>
      </c>
      <c r="N63" s="14" t="s">
        <v>293</v>
      </c>
    </row>
    <row r="64" spans="1:14" x14ac:dyDescent="0.2">
      <c r="A64" s="62" t="s">
        <v>298</v>
      </c>
      <c r="B64" s="21">
        <v>43889</v>
      </c>
      <c r="C64" s="13" t="s">
        <v>299</v>
      </c>
      <c r="D64" s="12" t="s">
        <v>40</v>
      </c>
      <c r="E64" s="14" t="s">
        <v>19</v>
      </c>
      <c r="F64" s="14"/>
      <c r="G64" s="14" t="s">
        <v>213</v>
      </c>
      <c r="H64" s="19" t="s">
        <v>214</v>
      </c>
      <c r="I64" s="74">
        <v>162</v>
      </c>
      <c r="J64" s="30">
        <v>43892</v>
      </c>
      <c r="K64" s="30">
        <v>43893</v>
      </c>
      <c r="L64" s="27">
        <f>55.7+106.3</f>
        <v>162</v>
      </c>
      <c r="M64" s="99" t="s">
        <v>414</v>
      </c>
      <c r="N64" s="14" t="s">
        <v>300</v>
      </c>
    </row>
    <row r="65" spans="1:14" ht="33.75" x14ac:dyDescent="0.2">
      <c r="A65" s="63" t="s">
        <v>301</v>
      </c>
      <c r="B65" s="21">
        <v>43889</v>
      </c>
      <c r="C65" s="12" t="s">
        <v>302</v>
      </c>
      <c r="D65" s="12" t="s">
        <v>40</v>
      </c>
      <c r="E65" s="59" t="s">
        <v>303</v>
      </c>
      <c r="F65" s="14"/>
      <c r="G65" s="14" t="s">
        <v>304</v>
      </c>
      <c r="H65" s="78">
        <v>12883420155</v>
      </c>
      <c r="I65" s="74">
        <v>130000</v>
      </c>
      <c r="J65" s="30">
        <v>43952</v>
      </c>
      <c r="K65" s="30">
        <v>44500</v>
      </c>
      <c r="L65" s="27">
        <f>1392.2+80.61+1113.36+14.63+12.25+12.11+27.02+12.39+12.25+77.88+3838.08+16.16+13.2+13.35+29.96+13.52+13.52+82.92+1486.77+2992.28+103.57+20.99+17.66+17.82+35.85+17.98+18.14+91.2+5.78+186.1+303.85+2233.79+27+3020.42+52.57+431.52+424.6+700+1206.42+190.51+551.65+575+1160.8+608.46+55.55+738.89+114.33+1319.28+970.95+674.31+57.06+146.84+42.74+1379.14+84.99+1102.5+506.84+56.95+1485.06+859.06+266.22+167.35+56.71+131.96+1483.37+560.52+55.9+145.81+754.47+1153.98+118.6+69.55+497.18+408.62+46.3+223.69+264.23+463.67+25.98+443.79+43.4+26+467.92+17.86+122.02+18.02+2558.78+1210.66+24.9+504.58+40.05+25.05+571.09+13.95+120.63+16.95+245.12+1073.79</f>
        <v>47289.300000000017</v>
      </c>
      <c r="M65" s="99" t="s">
        <v>437</v>
      </c>
      <c r="N65" s="14" t="s">
        <v>627</v>
      </c>
    </row>
    <row r="66" spans="1:14" ht="81.75" customHeight="1" x14ac:dyDescent="0.2">
      <c r="A66" s="67" t="s">
        <v>305</v>
      </c>
      <c r="B66" s="21">
        <v>43889</v>
      </c>
      <c r="C66" s="13" t="s">
        <v>306</v>
      </c>
      <c r="D66" s="12" t="s">
        <v>15</v>
      </c>
      <c r="E66" s="14" t="s">
        <v>61</v>
      </c>
      <c r="F66" s="14" t="s">
        <v>628</v>
      </c>
      <c r="G66" s="20" t="s">
        <v>629</v>
      </c>
      <c r="H66" s="57" t="s">
        <v>630</v>
      </c>
      <c r="I66" s="74">
        <v>5000</v>
      </c>
      <c r="J66" s="30">
        <v>43906</v>
      </c>
      <c r="K66" s="30">
        <v>44270</v>
      </c>
      <c r="L66" s="27">
        <f>1586+1586+1586+1336</f>
        <v>6094</v>
      </c>
      <c r="M66" s="99" t="s">
        <v>631</v>
      </c>
      <c r="N66" s="14" t="s">
        <v>632</v>
      </c>
    </row>
    <row r="67" spans="1:14" x14ac:dyDescent="0.2">
      <c r="A67" s="62" t="s">
        <v>307</v>
      </c>
      <c r="B67" s="37">
        <v>43889</v>
      </c>
      <c r="C67" s="13" t="s">
        <v>337</v>
      </c>
      <c r="D67" s="14" t="s">
        <v>15</v>
      </c>
      <c r="E67" s="14" t="s">
        <v>19</v>
      </c>
      <c r="F67" s="14"/>
      <c r="G67" s="11" t="s">
        <v>95</v>
      </c>
      <c r="H67" s="24" t="s">
        <v>96</v>
      </c>
      <c r="I67" s="74">
        <v>240</v>
      </c>
      <c r="J67" s="30">
        <v>43892</v>
      </c>
      <c r="K67" s="30">
        <v>44255</v>
      </c>
      <c r="L67" s="27">
        <f>60+60+60</f>
        <v>180</v>
      </c>
      <c r="M67" s="99" t="s">
        <v>438</v>
      </c>
      <c r="N67" s="14" t="s">
        <v>338</v>
      </c>
    </row>
    <row r="68" spans="1:14" ht="33.75" x14ac:dyDescent="0.2">
      <c r="A68" s="68" t="s">
        <v>308</v>
      </c>
      <c r="B68" s="40">
        <v>43889</v>
      </c>
      <c r="C68" s="41" t="s">
        <v>344</v>
      </c>
      <c r="D68" s="42" t="s">
        <v>40</v>
      </c>
      <c r="E68" s="42" t="s">
        <v>303</v>
      </c>
      <c r="F68" s="42"/>
      <c r="G68" s="38" t="s">
        <v>345</v>
      </c>
      <c r="H68" s="43" t="s">
        <v>346</v>
      </c>
      <c r="I68" s="76">
        <v>17040</v>
      </c>
      <c r="J68" s="44">
        <v>43922</v>
      </c>
      <c r="K68" s="44">
        <v>44135</v>
      </c>
      <c r="L68" s="27">
        <f>8520+8520</f>
        <v>17040</v>
      </c>
      <c r="M68" s="99" t="s">
        <v>415</v>
      </c>
      <c r="N68" s="14" t="s">
        <v>366</v>
      </c>
    </row>
    <row r="69" spans="1:14" x14ac:dyDescent="0.2">
      <c r="A69" s="62" t="s">
        <v>310</v>
      </c>
      <c r="B69" s="21">
        <v>43889</v>
      </c>
      <c r="C69" s="12" t="s">
        <v>311</v>
      </c>
      <c r="D69" s="12" t="s">
        <v>15</v>
      </c>
      <c r="E69" s="12" t="s">
        <v>19</v>
      </c>
      <c r="F69" s="12"/>
      <c r="G69" s="12" t="s">
        <v>312</v>
      </c>
      <c r="H69" s="57">
        <v>1258660552</v>
      </c>
      <c r="I69" s="74">
        <v>700</v>
      </c>
      <c r="J69" s="30">
        <v>43893</v>
      </c>
      <c r="K69" s="30">
        <v>43894</v>
      </c>
      <c r="L69" s="27">
        <v>700</v>
      </c>
      <c r="M69" s="99" t="s">
        <v>416</v>
      </c>
      <c r="N69" s="12" t="s">
        <v>317</v>
      </c>
    </row>
    <row r="70" spans="1:14" x14ac:dyDescent="0.2">
      <c r="A70" s="62" t="s">
        <v>309</v>
      </c>
      <c r="B70" s="21">
        <v>43889</v>
      </c>
      <c r="C70" s="12" t="s">
        <v>430</v>
      </c>
      <c r="D70" s="12" t="s">
        <v>56</v>
      </c>
      <c r="E70" s="12" t="s">
        <v>19</v>
      </c>
      <c r="F70" s="12"/>
      <c r="G70" s="12" t="s">
        <v>313</v>
      </c>
      <c r="H70" s="19" t="s">
        <v>314</v>
      </c>
      <c r="I70" s="74">
        <v>1850</v>
      </c>
      <c r="J70" s="30">
        <v>43902</v>
      </c>
      <c r="K70" s="30">
        <v>43903</v>
      </c>
      <c r="L70" s="27">
        <v>2265</v>
      </c>
      <c r="M70" s="99" t="s">
        <v>416</v>
      </c>
      <c r="N70" s="12" t="s">
        <v>318</v>
      </c>
    </row>
    <row r="71" spans="1:14" x14ac:dyDescent="0.2">
      <c r="A71" s="62" t="s">
        <v>315</v>
      </c>
      <c r="B71" s="21">
        <v>43889</v>
      </c>
      <c r="C71" s="13" t="s">
        <v>316</v>
      </c>
      <c r="D71" s="12" t="s">
        <v>40</v>
      </c>
      <c r="E71" s="12" t="s">
        <v>19</v>
      </c>
      <c r="F71" s="12"/>
      <c r="G71" s="12" t="s">
        <v>352</v>
      </c>
      <c r="H71" s="79">
        <v>10988541008</v>
      </c>
      <c r="I71" s="74">
        <v>14000</v>
      </c>
      <c r="J71" s="30">
        <v>43831</v>
      </c>
      <c r="K71" s="30">
        <v>43951</v>
      </c>
      <c r="L71" s="27">
        <f>3545.07+296.49+1327.57</f>
        <v>5169.13</v>
      </c>
      <c r="M71" s="99" t="s">
        <v>417</v>
      </c>
      <c r="N71" s="12" t="s">
        <v>351</v>
      </c>
    </row>
    <row r="72" spans="1:14" x14ac:dyDescent="0.2">
      <c r="A72" s="62" t="s">
        <v>319</v>
      </c>
      <c r="B72" s="21">
        <v>43892</v>
      </c>
      <c r="C72" s="13" t="s">
        <v>320</v>
      </c>
      <c r="D72" s="12" t="s">
        <v>56</v>
      </c>
      <c r="E72" s="12" t="s">
        <v>19</v>
      </c>
      <c r="F72" s="12"/>
      <c r="G72" s="12" t="s">
        <v>54</v>
      </c>
      <c r="H72" s="19" t="s">
        <v>55</v>
      </c>
      <c r="I72" s="74">
        <v>835</v>
      </c>
      <c r="J72" s="30">
        <v>43850</v>
      </c>
      <c r="K72" s="30">
        <v>43873</v>
      </c>
      <c r="L72" s="27">
        <v>834</v>
      </c>
      <c r="M72" s="99" t="s">
        <v>418</v>
      </c>
      <c r="N72" s="12" t="s">
        <v>321</v>
      </c>
    </row>
    <row r="73" spans="1:14" ht="22.5" x14ac:dyDescent="0.2">
      <c r="A73" s="62" t="s">
        <v>322</v>
      </c>
      <c r="B73" s="21">
        <v>43892</v>
      </c>
      <c r="C73" s="10" t="s">
        <v>323</v>
      </c>
      <c r="D73" s="12" t="s">
        <v>40</v>
      </c>
      <c r="E73" s="12" t="s">
        <v>19</v>
      </c>
      <c r="F73" s="12"/>
      <c r="G73" s="12" t="s">
        <v>324</v>
      </c>
      <c r="H73" s="19" t="s">
        <v>325</v>
      </c>
      <c r="I73" s="74">
        <v>173</v>
      </c>
      <c r="J73" s="30">
        <v>43889</v>
      </c>
      <c r="K73" s="30">
        <v>43918</v>
      </c>
      <c r="L73" s="27">
        <v>173</v>
      </c>
      <c r="M73" s="99" t="s">
        <v>418</v>
      </c>
      <c r="N73" s="12" t="s">
        <v>326</v>
      </c>
    </row>
    <row r="74" spans="1:14" ht="22.5" x14ac:dyDescent="0.2">
      <c r="A74" s="62" t="s">
        <v>329</v>
      </c>
      <c r="B74" s="21">
        <v>43892</v>
      </c>
      <c r="C74" s="10" t="s">
        <v>331</v>
      </c>
      <c r="D74" s="12" t="s">
        <v>40</v>
      </c>
      <c r="E74" s="12" t="s">
        <v>61</v>
      </c>
      <c r="F74" s="12" t="s">
        <v>332</v>
      </c>
      <c r="G74" s="12" t="s">
        <v>81</v>
      </c>
      <c r="H74" s="19" t="s">
        <v>82</v>
      </c>
      <c r="I74" s="74">
        <v>7725</v>
      </c>
      <c r="J74" s="30">
        <v>43893</v>
      </c>
      <c r="K74" s="30">
        <v>43894</v>
      </c>
      <c r="L74" s="27">
        <v>7726.54</v>
      </c>
      <c r="M74" s="99" t="s">
        <v>419</v>
      </c>
      <c r="N74" s="12" t="s">
        <v>336</v>
      </c>
    </row>
    <row r="75" spans="1:14" ht="22.5" x14ac:dyDescent="0.2">
      <c r="A75" s="62" t="s">
        <v>330</v>
      </c>
      <c r="B75" s="21">
        <v>43892</v>
      </c>
      <c r="C75" s="10" t="s">
        <v>333</v>
      </c>
      <c r="D75" s="12" t="s">
        <v>40</v>
      </c>
      <c r="E75" s="12" t="s">
        <v>61</v>
      </c>
      <c r="F75" s="12" t="s">
        <v>334</v>
      </c>
      <c r="G75" s="12" t="s">
        <v>81</v>
      </c>
      <c r="H75" s="19" t="s">
        <v>82</v>
      </c>
      <c r="I75" s="74">
        <v>5013</v>
      </c>
      <c r="J75" s="30">
        <v>43893</v>
      </c>
      <c r="K75" s="30">
        <v>43894</v>
      </c>
      <c r="L75" s="27">
        <v>5013</v>
      </c>
      <c r="M75" s="99" t="s">
        <v>420</v>
      </c>
      <c r="N75" s="12" t="s">
        <v>335</v>
      </c>
    </row>
    <row r="76" spans="1:14" x14ac:dyDescent="0.2">
      <c r="A76" s="62" t="s">
        <v>339</v>
      </c>
      <c r="B76" s="21">
        <v>43894</v>
      </c>
      <c r="C76" s="10" t="s">
        <v>340</v>
      </c>
      <c r="D76" s="12" t="s">
        <v>40</v>
      </c>
      <c r="E76" s="12" t="s">
        <v>19</v>
      </c>
      <c r="F76" s="12"/>
      <c r="G76" s="12" t="s">
        <v>341</v>
      </c>
      <c r="H76" s="19" t="s">
        <v>342</v>
      </c>
      <c r="I76" s="74">
        <v>264</v>
      </c>
      <c r="J76" s="30">
        <v>43894</v>
      </c>
      <c r="K76" s="30">
        <v>43910</v>
      </c>
      <c r="L76" s="27">
        <v>264</v>
      </c>
      <c r="M76" s="99" t="s">
        <v>421</v>
      </c>
      <c r="N76" s="12" t="s">
        <v>343</v>
      </c>
    </row>
    <row r="77" spans="1:14" ht="33.75" x14ac:dyDescent="0.2">
      <c r="A77" s="62" t="s">
        <v>347</v>
      </c>
      <c r="B77" s="21">
        <v>43895</v>
      </c>
      <c r="C77" s="13" t="s">
        <v>348</v>
      </c>
      <c r="D77" s="12" t="s">
        <v>40</v>
      </c>
      <c r="E77" s="12" t="s">
        <v>61</v>
      </c>
      <c r="F77" s="12" t="s">
        <v>213</v>
      </c>
      <c r="G77" s="12" t="s">
        <v>349</v>
      </c>
      <c r="H77" s="22" t="s">
        <v>350</v>
      </c>
      <c r="I77" s="74">
        <v>320</v>
      </c>
      <c r="J77" s="30">
        <v>43895</v>
      </c>
      <c r="K77" s="30">
        <v>43906</v>
      </c>
      <c r="L77" s="27">
        <v>314.77999999999997</v>
      </c>
      <c r="M77" s="99" t="s">
        <v>1072</v>
      </c>
      <c r="N77" s="12" t="s">
        <v>423</v>
      </c>
    </row>
    <row r="78" spans="1:14" ht="22.5" x14ac:dyDescent="0.2">
      <c r="A78" s="67" t="s">
        <v>353</v>
      </c>
      <c r="B78" s="21">
        <v>43901</v>
      </c>
      <c r="C78" s="13" t="s">
        <v>354</v>
      </c>
      <c r="D78" s="12" t="s">
        <v>15</v>
      </c>
      <c r="E78" s="12" t="s">
        <v>19</v>
      </c>
      <c r="F78" s="12"/>
      <c r="G78" s="20" t="s">
        <v>30</v>
      </c>
      <c r="H78" s="19" t="s">
        <v>31</v>
      </c>
      <c r="I78" s="74">
        <v>4820</v>
      </c>
      <c r="J78" s="30">
        <v>43831</v>
      </c>
      <c r="K78" s="30">
        <v>44196</v>
      </c>
      <c r="L78" s="27">
        <v>4816.54</v>
      </c>
      <c r="M78" s="99" t="s">
        <v>633</v>
      </c>
      <c r="N78" s="12" t="s">
        <v>634</v>
      </c>
    </row>
    <row r="79" spans="1:14" x14ac:dyDescent="0.2">
      <c r="A79" s="62" t="s">
        <v>355</v>
      </c>
      <c r="B79" s="21">
        <v>43902</v>
      </c>
      <c r="C79" s="10" t="s">
        <v>356</v>
      </c>
      <c r="D79" s="12" t="s">
        <v>40</v>
      </c>
      <c r="E79" s="12" t="s">
        <v>19</v>
      </c>
      <c r="F79" s="12"/>
      <c r="G79" s="12" t="s">
        <v>357</v>
      </c>
      <c r="H79" s="19" t="s">
        <v>358</v>
      </c>
      <c r="I79" s="74">
        <v>200</v>
      </c>
      <c r="J79" s="30">
        <v>43900</v>
      </c>
      <c r="K79" s="30">
        <v>43901</v>
      </c>
      <c r="L79" s="27">
        <v>199.83</v>
      </c>
      <c r="M79" s="99" t="s">
        <v>422</v>
      </c>
      <c r="N79" s="12" t="s">
        <v>359</v>
      </c>
    </row>
    <row r="80" spans="1:14" ht="22.5" x14ac:dyDescent="0.2">
      <c r="A80" s="62" t="s">
        <v>360</v>
      </c>
      <c r="B80" s="21">
        <v>43902</v>
      </c>
      <c r="C80" s="13" t="s">
        <v>361</v>
      </c>
      <c r="D80" s="12" t="s">
        <v>15</v>
      </c>
      <c r="E80" s="12" t="s">
        <v>19</v>
      </c>
      <c r="F80" s="12"/>
      <c r="G80" s="12" t="s">
        <v>362</v>
      </c>
      <c r="H80" s="22" t="s">
        <v>363</v>
      </c>
      <c r="I80" s="74">
        <v>8000</v>
      </c>
      <c r="J80" s="30">
        <v>43800</v>
      </c>
      <c r="K80" s="30">
        <v>44561</v>
      </c>
      <c r="L80" s="27">
        <v>6080</v>
      </c>
      <c r="M80" s="99" t="s">
        <v>364</v>
      </c>
      <c r="N80" s="12" t="s">
        <v>365</v>
      </c>
    </row>
    <row r="81" spans="1:14" x14ac:dyDescent="0.2">
      <c r="A81" s="62" t="s">
        <v>369</v>
      </c>
      <c r="B81" s="21">
        <v>43916</v>
      </c>
      <c r="C81" s="13" t="s">
        <v>370</v>
      </c>
      <c r="D81" s="12" t="s">
        <v>40</v>
      </c>
      <c r="E81" s="12" t="s">
        <v>19</v>
      </c>
      <c r="F81" s="12"/>
      <c r="G81" s="12" t="s">
        <v>371</v>
      </c>
      <c r="H81" s="19" t="s">
        <v>865</v>
      </c>
      <c r="I81" s="74">
        <v>600</v>
      </c>
      <c r="J81" s="30">
        <v>43916</v>
      </c>
      <c r="K81" s="30">
        <v>43921</v>
      </c>
      <c r="L81" s="27">
        <v>90.16</v>
      </c>
      <c r="M81" s="99" t="s">
        <v>431</v>
      </c>
      <c r="N81" s="12" t="s">
        <v>432</v>
      </c>
    </row>
    <row r="82" spans="1:14" s="56" customFormat="1" ht="22.5" x14ac:dyDescent="0.2">
      <c r="A82" s="69" t="s">
        <v>374</v>
      </c>
      <c r="B82" s="37">
        <v>43920</v>
      </c>
      <c r="C82" s="54" t="s">
        <v>375</v>
      </c>
      <c r="D82" s="14" t="s">
        <v>15</v>
      </c>
      <c r="E82" s="14" t="s">
        <v>61</v>
      </c>
      <c r="F82" s="14" t="s">
        <v>625</v>
      </c>
      <c r="G82" s="20" t="s">
        <v>623</v>
      </c>
      <c r="H82" s="19" t="s">
        <v>624</v>
      </c>
      <c r="I82" s="74">
        <v>5000</v>
      </c>
      <c r="J82" s="30">
        <v>43936</v>
      </c>
      <c r="K82" s="30">
        <v>44196</v>
      </c>
      <c r="L82" s="27">
        <v>5147.62</v>
      </c>
      <c r="M82" s="99" t="s">
        <v>635</v>
      </c>
      <c r="N82" s="14" t="s">
        <v>636</v>
      </c>
    </row>
    <row r="83" spans="1:14" s="56" customFormat="1" ht="33.75" x14ac:dyDescent="0.2">
      <c r="A83" s="69" t="s">
        <v>376</v>
      </c>
      <c r="B83" s="37">
        <v>43920</v>
      </c>
      <c r="C83" s="14" t="s">
        <v>377</v>
      </c>
      <c r="D83" s="14" t="s">
        <v>40</v>
      </c>
      <c r="E83" s="14" t="s">
        <v>61</v>
      </c>
      <c r="F83" s="14" t="s">
        <v>173</v>
      </c>
      <c r="G83" s="14" t="s">
        <v>81</v>
      </c>
      <c r="H83" s="19" t="s">
        <v>82</v>
      </c>
      <c r="I83" s="74">
        <v>130000</v>
      </c>
      <c r="J83" s="30">
        <v>43936</v>
      </c>
      <c r="K83" s="30">
        <v>44408</v>
      </c>
      <c r="L83" s="27">
        <f>13947.3+15377.94+10649.89+15423.5+15361+15346+16831.68+8623.2+17313.6+34290.88</f>
        <v>163164.99</v>
      </c>
      <c r="M83" s="99" t="s">
        <v>637</v>
      </c>
      <c r="N83" s="14" t="s">
        <v>638</v>
      </c>
    </row>
    <row r="84" spans="1:14" s="56" customFormat="1" ht="22.5" x14ac:dyDescent="0.2">
      <c r="A84" s="69" t="s">
        <v>439</v>
      </c>
      <c r="B84" s="37">
        <v>43923</v>
      </c>
      <c r="C84" s="54" t="s">
        <v>370</v>
      </c>
      <c r="D84" s="14" t="s">
        <v>40</v>
      </c>
      <c r="E84" s="14" t="s">
        <v>19</v>
      </c>
      <c r="F84" s="14"/>
      <c r="G84" s="14" t="s">
        <v>440</v>
      </c>
      <c r="H84" s="22" t="s">
        <v>441</v>
      </c>
      <c r="I84" s="74">
        <v>240</v>
      </c>
      <c r="J84" s="30">
        <v>43923</v>
      </c>
      <c r="K84" s="30">
        <v>43928</v>
      </c>
      <c r="L84" s="27">
        <v>237.75</v>
      </c>
      <c r="M84" s="99" t="s">
        <v>442</v>
      </c>
      <c r="N84" s="14" t="s">
        <v>443</v>
      </c>
    </row>
    <row r="85" spans="1:14" s="56" customFormat="1" ht="22.5" x14ac:dyDescent="0.2">
      <c r="A85" s="69" t="s">
        <v>444</v>
      </c>
      <c r="B85" s="37">
        <v>43927</v>
      </c>
      <c r="C85" s="41" t="s">
        <v>445</v>
      </c>
      <c r="D85" s="14" t="s">
        <v>15</v>
      </c>
      <c r="E85" s="14" t="s">
        <v>19</v>
      </c>
      <c r="F85" s="14"/>
      <c r="G85" s="14" t="s">
        <v>291</v>
      </c>
      <c r="H85" s="19" t="s">
        <v>292</v>
      </c>
      <c r="I85" s="74">
        <v>1500</v>
      </c>
      <c r="J85" s="30">
        <v>43890</v>
      </c>
      <c r="K85" s="30">
        <v>43904</v>
      </c>
      <c r="L85" s="27">
        <v>1498.69</v>
      </c>
      <c r="M85" s="99" t="s">
        <v>446</v>
      </c>
      <c r="N85" s="14" t="s">
        <v>447</v>
      </c>
    </row>
    <row r="86" spans="1:14" s="56" customFormat="1" x14ac:dyDescent="0.25">
      <c r="A86" s="70" t="s">
        <v>448</v>
      </c>
      <c r="B86" s="37">
        <v>43927</v>
      </c>
      <c r="C86" s="41" t="s">
        <v>449</v>
      </c>
      <c r="D86" s="14" t="s">
        <v>15</v>
      </c>
      <c r="E86" s="14" t="s">
        <v>19</v>
      </c>
      <c r="F86" s="14"/>
      <c r="G86" s="14" t="s">
        <v>268</v>
      </c>
      <c r="H86" s="19" t="s">
        <v>269</v>
      </c>
      <c r="I86" s="74">
        <v>1120</v>
      </c>
      <c r="J86" s="30">
        <v>43894</v>
      </c>
      <c r="K86" s="30">
        <v>43894</v>
      </c>
      <c r="L86" s="27">
        <v>1120</v>
      </c>
      <c r="M86" s="99" t="s">
        <v>450</v>
      </c>
      <c r="N86" s="14" t="s">
        <v>451</v>
      </c>
    </row>
    <row r="87" spans="1:14" s="56" customFormat="1" ht="22.5" x14ac:dyDescent="0.2">
      <c r="A87" s="69" t="s">
        <v>455</v>
      </c>
      <c r="B87" s="37">
        <v>43930</v>
      </c>
      <c r="C87" s="54" t="s">
        <v>370</v>
      </c>
      <c r="D87" s="14" t="s">
        <v>40</v>
      </c>
      <c r="E87" s="14" t="s">
        <v>61</v>
      </c>
      <c r="F87" s="14" t="s">
        <v>456</v>
      </c>
      <c r="G87" s="14" t="s">
        <v>457</v>
      </c>
      <c r="H87" s="19" t="s">
        <v>458</v>
      </c>
      <c r="I87" s="74">
        <v>4500</v>
      </c>
      <c r="J87" s="30">
        <v>43948</v>
      </c>
      <c r="K87" s="30">
        <v>43960</v>
      </c>
      <c r="L87" s="27">
        <v>4500</v>
      </c>
      <c r="M87" s="99" t="s">
        <v>459</v>
      </c>
      <c r="N87" s="14" t="s">
        <v>460</v>
      </c>
    </row>
    <row r="88" spans="1:14" x14ac:dyDescent="0.2">
      <c r="A88" s="67" t="s">
        <v>461</v>
      </c>
      <c r="B88" s="50">
        <v>43935</v>
      </c>
      <c r="C88" s="13" t="s">
        <v>462</v>
      </c>
      <c r="D88" s="12" t="s">
        <v>15</v>
      </c>
      <c r="E88" s="12" t="s">
        <v>19</v>
      </c>
      <c r="F88" s="12"/>
      <c r="G88" s="14" t="s">
        <v>463</v>
      </c>
      <c r="H88" s="19" t="s">
        <v>464</v>
      </c>
      <c r="I88" s="74">
        <v>1140</v>
      </c>
      <c r="J88" s="30">
        <v>43831</v>
      </c>
      <c r="K88" s="30">
        <v>44196</v>
      </c>
      <c r="L88" s="27">
        <f>95+380+95+95+95+95+95+95+95</f>
        <v>1140</v>
      </c>
      <c r="M88" s="99" t="s">
        <v>465</v>
      </c>
      <c r="N88" s="12" t="s">
        <v>466</v>
      </c>
    </row>
    <row r="89" spans="1:14" ht="22.5" x14ac:dyDescent="0.2">
      <c r="A89" s="62" t="s">
        <v>467</v>
      </c>
      <c r="B89" s="50">
        <v>43935</v>
      </c>
      <c r="C89" s="13" t="s">
        <v>468</v>
      </c>
      <c r="D89" s="12" t="s">
        <v>15</v>
      </c>
      <c r="E89" s="12" t="s">
        <v>19</v>
      </c>
      <c r="F89" s="12"/>
      <c r="G89" s="12" t="s">
        <v>142</v>
      </c>
      <c r="H89" s="9" t="s">
        <v>143</v>
      </c>
      <c r="I89" s="74">
        <v>11800</v>
      </c>
      <c r="J89" s="30">
        <v>43739</v>
      </c>
      <c r="K89" s="30">
        <v>44196</v>
      </c>
      <c r="L89" s="27">
        <f>4733.36+2990.08+3118.88</f>
        <v>10842.32</v>
      </c>
      <c r="M89" s="99" t="s">
        <v>469</v>
      </c>
      <c r="N89" s="12" t="s">
        <v>470</v>
      </c>
    </row>
    <row r="90" spans="1:14" x14ac:dyDescent="0.25">
      <c r="A90" s="67" t="s">
        <v>471</v>
      </c>
      <c r="B90" s="21">
        <v>43942</v>
      </c>
      <c r="C90" s="10" t="s">
        <v>472</v>
      </c>
      <c r="D90" s="12" t="s">
        <v>15</v>
      </c>
      <c r="E90" s="12" t="s">
        <v>19</v>
      </c>
      <c r="F90" s="12"/>
      <c r="G90" s="12" t="s">
        <v>473</v>
      </c>
      <c r="H90" s="9" t="s">
        <v>474</v>
      </c>
      <c r="I90" s="74">
        <v>600</v>
      </c>
      <c r="J90" s="30">
        <v>43895</v>
      </c>
      <c r="K90" s="30">
        <v>43896</v>
      </c>
      <c r="L90" s="27">
        <v>600</v>
      </c>
      <c r="M90" s="99" t="s">
        <v>475</v>
      </c>
      <c r="N90" s="12" t="s">
        <v>476</v>
      </c>
    </row>
    <row r="91" spans="1:14" ht="22.5" x14ac:dyDescent="0.2">
      <c r="A91" s="62" t="s">
        <v>477</v>
      </c>
      <c r="B91" s="21">
        <v>43950</v>
      </c>
      <c r="C91" s="10" t="s">
        <v>478</v>
      </c>
      <c r="D91" s="12" t="s">
        <v>15</v>
      </c>
      <c r="E91" s="12" t="s">
        <v>19</v>
      </c>
      <c r="F91" s="12"/>
      <c r="G91" s="12" t="s">
        <v>479</v>
      </c>
      <c r="H91" s="77">
        <v>14840591003</v>
      </c>
      <c r="I91" s="82">
        <v>1826.01</v>
      </c>
      <c r="J91" s="30">
        <v>43952</v>
      </c>
      <c r="K91" s="30">
        <v>44135</v>
      </c>
      <c r="L91" s="27">
        <v>1826.01</v>
      </c>
      <c r="M91" s="99" t="s">
        <v>480</v>
      </c>
      <c r="N91" s="12" t="s">
        <v>481</v>
      </c>
    </row>
    <row r="92" spans="1:14" ht="22.5" x14ac:dyDescent="0.2">
      <c r="A92" s="62" t="s">
        <v>482</v>
      </c>
      <c r="B92" s="21">
        <v>43951</v>
      </c>
      <c r="C92" s="12" t="s">
        <v>483</v>
      </c>
      <c r="D92" s="12" t="s">
        <v>15</v>
      </c>
      <c r="E92" s="12" t="s">
        <v>61</v>
      </c>
      <c r="F92" s="12" t="s">
        <v>484</v>
      </c>
      <c r="G92" s="12" t="s">
        <v>278</v>
      </c>
      <c r="H92" s="9" t="s">
        <v>279</v>
      </c>
      <c r="I92" s="74">
        <v>1600</v>
      </c>
      <c r="J92" s="30">
        <v>43954</v>
      </c>
      <c r="K92" s="30">
        <v>43963</v>
      </c>
      <c r="L92" s="27">
        <v>1590</v>
      </c>
      <c r="M92" s="99" t="s">
        <v>485</v>
      </c>
      <c r="N92" s="12" t="s">
        <v>486</v>
      </c>
    </row>
    <row r="93" spans="1:14" x14ac:dyDescent="0.25">
      <c r="A93" s="28" t="s">
        <v>487</v>
      </c>
      <c r="B93" s="21">
        <v>43951</v>
      </c>
      <c r="C93" s="12" t="s">
        <v>65</v>
      </c>
      <c r="D93" s="12" t="s">
        <v>40</v>
      </c>
      <c r="E93" s="12" t="s">
        <v>19</v>
      </c>
      <c r="F93" s="12"/>
      <c r="G93" s="12" t="s">
        <v>66</v>
      </c>
      <c r="H93" s="19" t="s">
        <v>67</v>
      </c>
      <c r="I93" s="74">
        <v>165</v>
      </c>
      <c r="J93" s="30">
        <v>43845</v>
      </c>
      <c r="K93" s="30">
        <v>44196</v>
      </c>
      <c r="L93" s="27">
        <v>165</v>
      </c>
      <c r="M93" s="99" t="s">
        <v>488</v>
      </c>
      <c r="N93" s="12" t="s">
        <v>489</v>
      </c>
    </row>
    <row r="94" spans="1:14" x14ac:dyDescent="0.2">
      <c r="A94" s="62" t="s">
        <v>490</v>
      </c>
      <c r="B94" s="21">
        <v>43951</v>
      </c>
      <c r="C94" s="13" t="s">
        <v>491</v>
      </c>
      <c r="D94" s="12" t="s">
        <v>40</v>
      </c>
      <c r="E94" s="12" t="s">
        <v>19</v>
      </c>
      <c r="F94" s="12"/>
      <c r="G94" s="14" t="s">
        <v>492</v>
      </c>
      <c r="H94" s="19" t="s">
        <v>493</v>
      </c>
      <c r="I94" s="74">
        <v>560</v>
      </c>
      <c r="J94" s="30">
        <v>43951</v>
      </c>
      <c r="K94" s="30">
        <v>43966</v>
      </c>
      <c r="L94" s="58">
        <v>559</v>
      </c>
      <c r="M94" s="101" t="s">
        <v>494</v>
      </c>
      <c r="N94" s="32" t="s">
        <v>495</v>
      </c>
    </row>
    <row r="95" spans="1:14" ht="33.75" x14ac:dyDescent="0.25">
      <c r="A95" s="28" t="s">
        <v>496</v>
      </c>
      <c r="B95" s="21">
        <v>43957</v>
      </c>
      <c r="C95" s="12" t="s">
        <v>497</v>
      </c>
      <c r="D95" s="12" t="s">
        <v>15</v>
      </c>
      <c r="E95" s="12" t="s">
        <v>61</v>
      </c>
      <c r="F95" s="12" t="s">
        <v>173</v>
      </c>
      <c r="G95" s="20" t="s">
        <v>30</v>
      </c>
      <c r="H95" s="19" t="s">
        <v>31</v>
      </c>
      <c r="I95" s="82">
        <v>38800</v>
      </c>
      <c r="J95" s="30">
        <v>43983</v>
      </c>
      <c r="K95" s="30">
        <v>44926</v>
      </c>
      <c r="L95" s="27">
        <f>4006.4+3004.8+3004.8</f>
        <v>10016</v>
      </c>
      <c r="M95" s="99" t="s">
        <v>891</v>
      </c>
      <c r="N95" s="14" t="s">
        <v>639</v>
      </c>
    </row>
    <row r="96" spans="1:14" x14ac:dyDescent="0.2">
      <c r="A96" s="71" t="s">
        <v>498</v>
      </c>
      <c r="B96" s="21">
        <v>43959</v>
      </c>
      <c r="C96" s="51" t="s">
        <v>499</v>
      </c>
      <c r="D96" s="12" t="s">
        <v>40</v>
      </c>
      <c r="E96" s="12" t="s">
        <v>19</v>
      </c>
      <c r="F96" s="12"/>
      <c r="G96" s="12" t="s">
        <v>304</v>
      </c>
      <c r="H96" s="80">
        <v>12883420155</v>
      </c>
      <c r="I96" s="74">
        <v>2500</v>
      </c>
      <c r="J96" s="30">
        <v>43895</v>
      </c>
      <c r="K96" s="30">
        <v>43986</v>
      </c>
      <c r="L96" s="27">
        <f>530.59+16.08+16.49+16.23+16.35+48.95+18.8</f>
        <v>663.49000000000012</v>
      </c>
      <c r="M96" s="99" t="s">
        <v>500</v>
      </c>
      <c r="N96" s="12" t="s">
        <v>501</v>
      </c>
    </row>
    <row r="97" spans="1:14" x14ac:dyDescent="0.2">
      <c r="A97" s="62" t="s">
        <v>502</v>
      </c>
      <c r="B97" s="21">
        <v>43964</v>
      </c>
      <c r="C97" s="12" t="s">
        <v>503</v>
      </c>
      <c r="D97" s="12" t="s">
        <v>40</v>
      </c>
      <c r="E97" s="12" t="s">
        <v>504</v>
      </c>
      <c r="F97" s="12"/>
      <c r="G97" s="12" t="s">
        <v>505</v>
      </c>
      <c r="H97" s="19" t="s">
        <v>350</v>
      </c>
      <c r="I97" s="74">
        <v>165</v>
      </c>
      <c r="J97" s="30">
        <v>43965</v>
      </c>
      <c r="K97" s="30">
        <v>43970</v>
      </c>
      <c r="L97" s="27">
        <v>159</v>
      </c>
      <c r="M97" s="99" t="s">
        <v>506</v>
      </c>
      <c r="N97" s="12" t="s">
        <v>507</v>
      </c>
    </row>
    <row r="98" spans="1:14" x14ac:dyDescent="0.2">
      <c r="A98" s="62" t="s">
        <v>508</v>
      </c>
      <c r="B98" s="21">
        <v>43965</v>
      </c>
      <c r="C98" s="12" t="s">
        <v>509</v>
      </c>
      <c r="D98" s="12" t="s">
        <v>15</v>
      </c>
      <c r="E98" s="12" t="s">
        <v>19</v>
      </c>
      <c r="F98" s="12"/>
      <c r="G98" s="12" t="s">
        <v>510</v>
      </c>
      <c r="H98" s="19" t="s">
        <v>511</v>
      </c>
      <c r="I98" s="74">
        <v>345</v>
      </c>
      <c r="J98" s="30">
        <v>43969</v>
      </c>
      <c r="K98" s="30">
        <v>43972</v>
      </c>
      <c r="L98" s="27">
        <v>345</v>
      </c>
      <c r="M98" s="99" t="s">
        <v>512</v>
      </c>
      <c r="N98" s="12" t="s">
        <v>513</v>
      </c>
    </row>
    <row r="99" spans="1:14" x14ac:dyDescent="0.2">
      <c r="A99" s="62" t="s">
        <v>514</v>
      </c>
      <c r="B99" s="21">
        <v>43966</v>
      </c>
      <c r="C99" s="13" t="s">
        <v>515</v>
      </c>
      <c r="D99" s="12" t="s">
        <v>15</v>
      </c>
      <c r="E99" s="12" t="s">
        <v>19</v>
      </c>
      <c r="F99" s="12"/>
      <c r="G99" s="12" t="s">
        <v>108</v>
      </c>
      <c r="H99" s="19" t="s">
        <v>109</v>
      </c>
      <c r="I99" s="74">
        <v>2185</v>
      </c>
      <c r="J99" s="30">
        <v>43955</v>
      </c>
      <c r="K99" s="30">
        <v>43987</v>
      </c>
      <c r="L99" s="27">
        <v>2185</v>
      </c>
      <c r="M99" s="99" t="s">
        <v>516</v>
      </c>
      <c r="N99" s="52" t="s">
        <v>517</v>
      </c>
    </row>
    <row r="100" spans="1:14" x14ac:dyDescent="0.2">
      <c r="A100" s="62" t="s">
        <v>518</v>
      </c>
      <c r="B100" s="21">
        <v>43966</v>
      </c>
      <c r="C100" s="13" t="s">
        <v>519</v>
      </c>
      <c r="D100" s="12" t="s">
        <v>40</v>
      </c>
      <c r="E100" s="12" t="s">
        <v>504</v>
      </c>
      <c r="F100" s="12"/>
      <c r="G100" s="12" t="s">
        <v>304</v>
      </c>
      <c r="H100" s="80">
        <v>12883420155</v>
      </c>
      <c r="I100" s="74">
        <v>8500</v>
      </c>
      <c r="J100" s="30">
        <v>43891</v>
      </c>
      <c r="K100" s="30">
        <v>43951</v>
      </c>
      <c r="L100" s="27">
        <f>2587.26-0.12+30.66+12.67+14.93+12.53+12.67+27.54+12.81+122.91+106.52+1159.77+173.36+1920.06</f>
        <v>6193.57</v>
      </c>
      <c r="M100" s="99" t="s">
        <v>890</v>
      </c>
      <c r="N100" s="52" t="s">
        <v>520</v>
      </c>
    </row>
    <row r="101" spans="1:14" x14ac:dyDescent="0.2">
      <c r="A101" s="28" t="s">
        <v>521</v>
      </c>
      <c r="B101" s="21">
        <v>43966</v>
      </c>
      <c r="C101" s="13" t="s">
        <v>522</v>
      </c>
      <c r="D101" s="12" t="s">
        <v>56</v>
      </c>
      <c r="E101" s="12" t="s">
        <v>19</v>
      </c>
      <c r="F101" s="12"/>
      <c r="G101" s="12" t="s">
        <v>112</v>
      </c>
      <c r="H101" s="19" t="s">
        <v>113</v>
      </c>
      <c r="I101" s="74">
        <v>400</v>
      </c>
      <c r="J101" s="30">
        <v>43971</v>
      </c>
      <c r="K101" s="30">
        <v>43972</v>
      </c>
      <c r="L101" s="27">
        <v>400</v>
      </c>
      <c r="M101" s="99" t="s">
        <v>523</v>
      </c>
      <c r="N101" s="12" t="s">
        <v>524</v>
      </c>
    </row>
    <row r="102" spans="1:14" ht="33.75" x14ac:dyDescent="0.2">
      <c r="A102" s="62" t="s">
        <v>525</v>
      </c>
      <c r="B102" s="21">
        <v>43970</v>
      </c>
      <c r="C102" s="13" t="s">
        <v>526</v>
      </c>
      <c r="D102" s="12" t="s">
        <v>15</v>
      </c>
      <c r="E102" s="12" t="s">
        <v>527</v>
      </c>
      <c r="F102" s="12"/>
      <c r="G102" s="12" t="s">
        <v>528</v>
      </c>
      <c r="H102" s="53" t="s">
        <v>529</v>
      </c>
      <c r="I102" s="74">
        <v>821.81</v>
      </c>
      <c r="J102" s="30">
        <v>43739</v>
      </c>
      <c r="K102" s="30">
        <v>43783</v>
      </c>
      <c r="L102" s="27">
        <v>844.57</v>
      </c>
      <c r="M102" s="99" t="s">
        <v>530</v>
      </c>
      <c r="N102" s="14" t="s">
        <v>531</v>
      </c>
    </row>
    <row r="103" spans="1:14" x14ac:dyDescent="0.2">
      <c r="A103" s="62" t="s">
        <v>532</v>
      </c>
      <c r="B103" s="21">
        <v>43972</v>
      </c>
      <c r="C103" s="10" t="s">
        <v>65</v>
      </c>
      <c r="D103" s="12" t="s">
        <v>40</v>
      </c>
      <c r="E103" s="12" t="s">
        <v>504</v>
      </c>
      <c r="F103" s="12"/>
      <c r="G103" s="12" t="s">
        <v>533</v>
      </c>
      <c r="H103" s="9" t="s">
        <v>534</v>
      </c>
      <c r="I103" s="74">
        <v>600</v>
      </c>
      <c r="J103" s="30">
        <v>43976</v>
      </c>
      <c r="K103" s="30">
        <v>44196</v>
      </c>
      <c r="L103" s="27">
        <f>28+134.75+17+10+14.5+6</f>
        <v>210.25</v>
      </c>
      <c r="M103" s="99" t="s">
        <v>535</v>
      </c>
      <c r="N103" s="12" t="s">
        <v>536</v>
      </c>
    </row>
    <row r="104" spans="1:14" x14ac:dyDescent="0.25">
      <c r="A104" s="28" t="s">
        <v>537</v>
      </c>
      <c r="B104" s="21">
        <v>43973</v>
      </c>
      <c r="C104" s="12" t="s">
        <v>538</v>
      </c>
      <c r="D104" s="12" t="s">
        <v>56</v>
      </c>
      <c r="E104" s="12" t="s">
        <v>504</v>
      </c>
      <c r="F104" s="12"/>
      <c r="G104" s="12" t="s">
        <v>539</v>
      </c>
      <c r="H104" s="9" t="s">
        <v>540</v>
      </c>
      <c r="I104" s="74">
        <v>1004.2</v>
      </c>
      <c r="J104" s="30">
        <v>44115</v>
      </c>
      <c r="K104" s="30">
        <v>43865</v>
      </c>
      <c r="L104" s="27">
        <v>1004.2</v>
      </c>
      <c r="M104" s="99" t="s">
        <v>541</v>
      </c>
      <c r="N104" s="12" t="s">
        <v>542</v>
      </c>
    </row>
    <row r="105" spans="1:14" x14ac:dyDescent="0.2">
      <c r="A105" s="62" t="s">
        <v>543</v>
      </c>
      <c r="B105" s="21">
        <v>43976</v>
      </c>
      <c r="C105" s="12" t="s">
        <v>544</v>
      </c>
      <c r="D105" s="12" t="s">
        <v>40</v>
      </c>
      <c r="E105" s="12" t="s">
        <v>504</v>
      </c>
      <c r="F105" s="12"/>
      <c r="G105" s="12" t="s">
        <v>545</v>
      </c>
      <c r="H105" s="9" t="s">
        <v>546</v>
      </c>
      <c r="I105" s="74">
        <v>6.97</v>
      </c>
      <c r="J105" s="30">
        <v>43976</v>
      </c>
      <c r="K105" s="30">
        <v>43976</v>
      </c>
      <c r="L105" s="27">
        <v>6.97</v>
      </c>
      <c r="M105" s="99" t="s">
        <v>547</v>
      </c>
      <c r="N105" s="12" t="s">
        <v>548</v>
      </c>
    </row>
    <row r="106" spans="1:14" x14ac:dyDescent="0.2">
      <c r="A106" s="62" t="s">
        <v>549</v>
      </c>
      <c r="B106" s="21">
        <v>43980</v>
      </c>
      <c r="C106" s="13" t="s">
        <v>550</v>
      </c>
      <c r="D106" s="12" t="s">
        <v>15</v>
      </c>
      <c r="E106" s="12" t="s">
        <v>19</v>
      </c>
      <c r="F106" s="12"/>
      <c r="G106" s="14" t="s">
        <v>551</v>
      </c>
      <c r="H106" s="19" t="s">
        <v>552</v>
      </c>
      <c r="I106" s="74">
        <v>6500</v>
      </c>
      <c r="J106" s="30">
        <v>43739</v>
      </c>
      <c r="K106" s="30">
        <v>44012</v>
      </c>
      <c r="L106" s="27"/>
      <c r="M106" s="99"/>
      <c r="N106" s="12" t="s">
        <v>553</v>
      </c>
    </row>
    <row r="107" spans="1:14" ht="45" x14ac:dyDescent="0.2">
      <c r="A107" s="62" t="s">
        <v>554</v>
      </c>
      <c r="B107" s="21">
        <v>43980</v>
      </c>
      <c r="C107" s="10" t="s">
        <v>555</v>
      </c>
      <c r="D107" s="12" t="s">
        <v>40</v>
      </c>
      <c r="E107" s="12" t="s">
        <v>504</v>
      </c>
      <c r="F107" s="12" t="s">
        <v>556</v>
      </c>
      <c r="G107" s="12" t="s">
        <v>557</v>
      </c>
      <c r="H107" s="45" t="s">
        <v>558</v>
      </c>
      <c r="I107" s="74">
        <v>625</v>
      </c>
      <c r="J107" s="30">
        <v>44018</v>
      </c>
      <c r="K107" s="30">
        <v>44022</v>
      </c>
      <c r="L107" s="27">
        <v>556.79999999999995</v>
      </c>
      <c r="M107" s="99" t="s">
        <v>559</v>
      </c>
      <c r="N107" s="12" t="s">
        <v>560</v>
      </c>
    </row>
    <row r="108" spans="1:14" ht="22.5" x14ac:dyDescent="0.25">
      <c r="A108" s="28" t="s">
        <v>561</v>
      </c>
      <c r="B108" s="21">
        <v>43980</v>
      </c>
      <c r="C108" s="12" t="s">
        <v>562</v>
      </c>
      <c r="D108" s="12" t="s">
        <v>15</v>
      </c>
      <c r="E108" s="12" t="s">
        <v>19</v>
      </c>
      <c r="F108" s="12"/>
      <c r="G108" s="12" t="s">
        <v>510</v>
      </c>
      <c r="H108" s="9" t="s">
        <v>511</v>
      </c>
      <c r="I108" s="74">
        <v>184</v>
      </c>
      <c r="J108" s="30">
        <v>43971</v>
      </c>
      <c r="K108" s="30">
        <v>43972</v>
      </c>
      <c r="L108" s="27">
        <v>184</v>
      </c>
      <c r="M108" s="99" t="s">
        <v>563</v>
      </c>
      <c r="N108" s="12" t="s">
        <v>564</v>
      </c>
    </row>
    <row r="109" spans="1:14" ht="22.5" x14ac:dyDescent="0.2">
      <c r="A109" s="69" t="s">
        <v>565</v>
      </c>
      <c r="B109" s="37">
        <v>43983</v>
      </c>
      <c r="C109" s="54" t="s">
        <v>566</v>
      </c>
      <c r="D109" s="14" t="s">
        <v>15</v>
      </c>
      <c r="E109" s="14" t="s">
        <v>19</v>
      </c>
      <c r="F109" s="14"/>
      <c r="G109" s="14" t="s">
        <v>92</v>
      </c>
      <c r="H109" s="19" t="s">
        <v>93</v>
      </c>
      <c r="I109" s="74">
        <v>8280</v>
      </c>
      <c r="J109" s="30">
        <v>43983</v>
      </c>
      <c r="K109" s="30" t="s">
        <v>567</v>
      </c>
      <c r="L109" s="27">
        <v>1800</v>
      </c>
      <c r="M109" s="99" t="s">
        <v>568</v>
      </c>
      <c r="N109" s="12" t="s">
        <v>569</v>
      </c>
    </row>
    <row r="110" spans="1:14" x14ac:dyDescent="0.2">
      <c r="A110" s="62" t="s">
        <v>570</v>
      </c>
      <c r="B110" s="21">
        <v>43985</v>
      </c>
      <c r="C110" s="12" t="s">
        <v>571</v>
      </c>
      <c r="D110" s="12" t="s">
        <v>40</v>
      </c>
      <c r="E110" s="12" t="s">
        <v>19</v>
      </c>
      <c r="F110" s="12"/>
      <c r="G110" s="12" t="s">
        <v>572</v>
      </c>
      <c r="H110" s="9" t="s">
        <v>573</v>
      </c>
      <c r="I110" s="82">
        <v>2000</v>
      </c>
      <c r="J110" s="30">
        <v>43922</v>
      </c>
      <c r="K110" s="30">
        <v>44104</v>
      </c>
      <c r="L110" s="27">
        <f>61.58+672.51+672.86+515.6+416.37</f>
        <v>2338.92</v>
      </c>
      <c r="M110" s="99" t="s">
        <v>574</v>
      </c>
      <c r="N110" s="12" t="s">
        <v>575</v>
      </c>
    </row>
    <row r="111" spans="1:14" ht="22.5" x14ac:dyDescent="0.2">
      <c r="A111" s="62" t="s">
        <v>576</v>
      </c>
      <c r="B111" s="21">
        <v>43990</v>
      </c>
      <c r="C111" s="10" t="s">
        <v>577</v>
      </c>
      <c r="D111" s="12" t="s">
        <v>40</v>
      </c>
      <c r="E111" s="12" t="s">
        <v>19</v>
      </c>
      <c r="F111" s="12" t="s">
        <v>556</v>
      </c>
      <c r="G111" s="12" t="s">
        <v>578</v>
      </c>
      <c r="H111" s="29">
        <v>14197361000</v>
      </c>
      <c r="I111" s="74">
        <v>711</v>
      </c>
      <c r="J111" s="30">
        <v>43990</v>
      </c>
      <c r="K111" s="30">
        <v>44004</v>
      </c>
      <c r="L111" s="27">
        <v>711</v>
      </c>
      <c r="M111" s="99" t="s">
        <v>579</v>
      </c>
      <c r="N111" s="12" t="s">
        <v>580</v>
      </c>
    </row>
    <row r="112" spans="1:14" ht="22.5" x14ac:dyDescent="0.2">
      <c r="A112" s="62" t="s">
        <v>581</v>
      </c>
      <c r="B112" s="21">
        <v>43994</v>
      </c>
      <c r="C112" s="13" t="s">
        <v>582</v>
      </c>
      <c r="D112" s="14" t="s">
        <v>15</v>
      </c>
      <c r="E112" s="14" t="s">
        <v>19</v>
      </c>
      <c r="F112" s="12"/>
      <c r="G112" s="14" t="s">
        <v>54</v>
      </c>
      <c r="H112" s="19" t="s">
        <v>55</v>
      </c>
      <c r="I112" s="74">
        <v>968</v>
      </c>
      <c r="J112" s="30">
        <v>43878</v>
      </c>
      <c r="K112" s="30">
        <v>43977</v>
      </c>
      <c r="L112" s="27">
        <v>967.5</v>
      </c>
      <c r="M112" s="99" t="s">
        <v>583</v>
      </c>
      <c r="N112" s="12" t="s">
        <v>584</v>
      </c>
    </row>
    <row r="113" spans="1:14" ht="22.5" x14ac:dyDescent="0.2">
      <c r="A113" s="62" t="s">
        <v>585</v>
      </c>
      <c r="B113" s="21">
        <v>43997</v>
      </c>
      <c r="C113" s="12" t="s">
        <v>586</v>
      </c>
      <c r="D113" s="12" t="s">
        <v>40</v>
      </c>
      <c r="E113" s="12" t="s">
        <v>61</v>
      </c>
      <c r="F113" s="12" t="s">
        <v>587</v>
      </c>
      <c r="G113" s="12" t="s">
        <v>588</v>
      </c>
      <c r="H113" s="19" t="s">
        <v>589</v>
      </c>
      <c r="I113" s="74">
        <v>230</v>
      </c>
      <c r="J113" s="30">
        <v>43999</v>
      </c>
      <c r="K113" s="30">
        <v>44004</v>
      </c>
      <c r="L113" s="27">
        <v>229.52</v>
      </c>
      <c r="M113" s="99" t="s">
        <v>889</v>
      </c>
      <c r="N113" s="14" t="s">
        <v>590</v>
      </c>
    </row>
    <row r="114" spans="1:14" x14ac:dyDescent="0.2">
      <c r="A114" s="62" t="s">
        <v>591</v>
      </c>
      <c r="B114" s="21">
        <v>43998</v>
      </c>
      <c r="C114" s="13" t="s">
        <v>592</v>
      </c>
      <c r="D114" s="12" t="s">
        <v>40</v>
      </c>
      <c r="E114" s="12" t="s">
        <v>19</v>
      </c>
      <c r="F114" s="12"/>
      <c r="G114" s="12" t="s">
        <v>102</v>
      </c>
      <c r="H114" s="9" t="s">
        <v>103</v>
      </c>
      <c r="I114" s="74">
        <v>800</v>
      </c>
      <c r="J114" s="30">
        <v>44004</v>
      </c>
      <c r="K114" s="30">
        <v>44469</v>
      </c>
      <c r="L114" s="27">
        <f>286.61+195.52+226.5</f>
        <v>708.63</v>
      </c>
      <c r="M114" s="99" t="s">
        <v>593</v>
      </c>
      <c r="N114" s="12" t="s">
        <v>594</v>
      </c>
    </row>
    <row r="115" spans="1:14" x14ac:dyDescent="0.2">
      <c r="A115" s="72" t="s">
        <v>595</v>
      </c>
      <c r="B115" s="34">
        <v>44001</v>
      </c>
      <c r="C115" s="32" t="s">
        <v>596</v>
      </c>
      <c r="D115" s="32" t="s">
        <v>40</v>
      </c>
      <c r="E115" s="32" t="s">
        <v>19</v>
      </c>
      <c r="F115" s="32"/>
      <c r="G115" s="32" t="s">
        <v>188</v>
      </c>
      <c r="H115" s="33" t="s">
        <v>36</v>
      </c>
      <c r="I115" s="76">
        <v>490</v>
      </c>
      <c r="J115" s="44">
        <v>44013</v>
      </c>
      <c r="K115" s="44">
        <v>44074</v>
      </c>
      <c r="L115" s="58">
        <v>487</v>
      </c>
      <c r="M115" s="101" t="s">
        <v>1073</v>
      </c>
      <c r="N115" s="32" t="s">
        <v>597</v>
      </c>
    </row>
    <row r="116" spans="1:14" ht="22.5" x14ac:dyDescent="0.2">
      <c r="A116" s="62" t="s">
        <v>598</v>
      </c>
      <c r="B116" s="21">
        <v>44004</v>
      </c>
      <c r="C116" s="10" t="s">
        <v>599</v>
      </c>
      <c r="D116" s="12" t="s">
        <v>40</v>
      </c>
      <c r="E116" s="12" t="s">
        <v>19</v>
      </c>
      <c r="F116" s="12" t="s">
        <v>556</v>
      </c>
      <c r="G116" s="12" t="s">
        <v>600</v>
      </c>
      <c r="H116" s="77">
        <v>13303580156</v>
      </c>
      <c r="I116" s="74">
        <v>320.67</v>
      </c>
      <c r="J116" s="30">
        <v>44005</v>
      </c>
      <c r="K116" s="30">
        <v>44018</v>
      </c>
      <c r="L116" s="27">
        <f>11.99+293.88+14.76</f>
        <v>320.63</v>
      </c>
      <c r="M116" s="99" t="s">
        <v>601</v>
      </c>
      <c r="N116" s="12" t="s">
        <v>602</v>
      </c>
    </row>
    <row r="117" spans="1:14" x14ac:dyDescent="0.2">
      <c r="A117" s="62" t="s">
        <v>603</v>
      </c>
      <c r="B117" s="21">
        <v>44005</v>
      </c>
      <c r="C117" s="12" t="s">
        <v>604</v>
      </c>
      <c r="D117" s="12" t="s">
        <v>56</v>
      </c>
      <c r="E117" s="12" t="s">
        <v>19</v>
      </c>
      <c r="F117" s="12"/>
      <c r="G117" s="12" t="s">
        <v>605</v>
      </c>
      <c r="H117" s="45" t="s">
        <v>606</v>
      </c>
      <c r="I117" s="74">
        <v>350</v>
      </c>
      <c r="J117" s="30">
        <v>44007</v>
      </c>
      <c r="K117" s="30">
        <v>44011</v>
      </c>
      <c r="L117" s="27">
        <v>350</v>
      </c>
      <c r="M117" s="99" t="s">
        <v>607</v>
      </c>
      <c r="N117" s="12" t="s">
        <v>608</v>
      </c>
    </row>
    <row r="118" spans="1:14" ht="22.5" x14ac:dyDescent="0.2">
      <c r="A118" s="66" t="s">
        <v>609</v>
      </c>
      <c r="B118" s="34">
        <v>44006</v>
      </c>
      <c r="C118" s="32" t="s">
        <v>452</v>
      </c>
      <c r="D118" s="32" t="s">
        <v>15</v>
      </c>
      <c r="E118" s="32" t="s">
        <v>61</v>
      </c>
      <c r="F118" s="32" t="s">
        <v>610</v>
      </c>
      <c r="G118" s="32" t="s">
        <v>453</v>
      </c>
      <c r="H118" s="55" t="s">
        <v>454</v>
      </c>
      <c r="I118" s="76">
        <v>3250</v>
      </c>
      <c r="J118" s="44">
        <v>44013</v>
      </c>
      <c r="K118" s="44">
        <v>44012</v>
      </c>
      <c r="L118" s="27">
        <f>270+270+270+270+270+270+270+270+270+270+270</f>
        <v>2970</v>
      </c>
      <c r="M118" s="99" t="s">
        <v>611</v>
      </c>
      <c r="N118" s="12" t="s">
        <v>612</v>
      </c>
    </row>
    <row r="119" spans="1:14" x14ac:dyDescent="0.2">
      <c r="A119" s="62" t="s">
        <v>613</v>
      </c>
      <c r="B119" s="21">
        <v>44007</v>
      </c>
      <c r="C119" s="12" t="s">
        <v>614</v>
      </c>
      <c r="D119" s="12" t="s">
        <v>40</v>
      </c>
      <c r="E119" s="12" t="s">
        <v>19</v>
      </c>
      <c r="F119" s="12"/>
      <c r="G119" s="12" t="s">
        <v>349</v>
      </c>
      <c r="H119" s="45" t="s">
        <v>350</v>
      </c>
      <c r="I119" s="74">
        <v>105</v>
      </c>
      <c r="J119" s="30">
        <v>44011</v>
      </c>
      <c r="K119" s="30">
        <v>44015</v>
      </c>
      <c r="L119" s="27">
        <v>104.3</v>
      </c>
      <c r="M119" s="99" t="s">
        <v>615</v>
      </c>
      <c r="N119" s="12" t="s">
        <v>616</v>
      </c>
    </row>
    <row r="120" spans="1:14" x14ac:dyDescent="0.2">
      <c r="A120" s="66" t="s">
        <v>617</v>
      </c>
      <c r="B120" s="34">
        <v>44011</v>
      </c>
      <c r="C120" s="32" t="s">
        <v>618</v>
      </c>
      <c r="D120" s="32" t="s">
        <v>40</v>
      </c>
      <c r="E120" s="32" t="s">
        <v>19</v>
      </c>
      <c r="F120" s="32"/>
      <c r="G120" s="32" t="s">
        <v>619</v>
      </c>
      <c r="H120" s="81">
        <v>15009760557</v>
      </c>
      <c r="I120" s="76">
        <v>79</v>
      </c>
      <c r="J120" s="44">
        <v>44018</v>
      </c>
      <c r="K120" s="44">
        <v>44023</v>
      </c>
      <c r="L120" s="27">
        <v>79</v>
      </c>
      <c r="M120" s="99" t="s">
        <v>887</v>
      </c>
      <c r="N120" s="12" t="s">
        <v>886</v>
      </c>
    </row>
    <row r="121" spans="1:14" x14ac:dyDescent="0.2">
      <c r="A121" s="62" t="s">
        <v>620</v>
      </c>
      <c r="B121" s="21">
        <v>44012</v>
      </c>
      <c r="C121" s="12" t="s">
        <v>29</v>
      </c>
      <c r="D121" s="12" t="s">
        <v>40</v>
      </c>
      <c r="E121" s="12" t="s">
        <v>19</v>
      </c>
      <c r="F121" s="12"/>
      <c r="G121" s="12" t="s">
        <v>30</v>
      </c>
      <c r="H121" s="9" t="s">
        <v>31</v>
      </c>
      <c r="I121" s="74">
        <v>1380</v>
      </c>
      <c r="J121" s="30">
        <v>43952</v>
      </c>
      <c r="K121" s="30">
        <v>44012</v>
      </c>
      <c r="L121" s="27">
        <v>1380</v>
      </c>
      <c r="M121" s="99" t="s">
        <v>621</v>
      </c>
      <c r="N121" s="12" t="s">
        <v>622</v>
      </c>
    </row>
    <row r="122" spans="1:14" x14ac:dyDescent="0.2">
      <c r="A122" s="54" t="s">
        <v>640</v>
      </c>
      <c r="B122" s="37">
        <v>44013</v>
      </c>
      <c r="C122" s="14" t="s">
        <v>641</v>
      </c>
      <c r="D122" s="14" t="s">
        <v>15</v>
      </c>
      <c r="E122" s="14" t="s">
        <v>19</v>
      </c>
      <c r="F122" s="14"/>
      <c r="G122" s="14" t="s">
        <v>35</v>
      </c>
      <c r="H122" s="35" t="s">
        <v>36</v>
      </c>
      <c r="I122" s="82">
        <v>9584</v>
      </c>
      <c r="J122" s="30">
        <v>43831</v>
      </c>
      <c r="K122" s="30">
        <v>44561</v>
      </c>
      <c r="L122" s="27">
        <v>9584</v>
      </c>
      <c r="M122" s="99" t="s">
        <v>642</v>
      </c>
      <c r="N122" s="14" t="s">
        <v>643</v>
      </c>
    </row>
    <row r="123" spans="1:14" x14ac:dyDescent="0.2">
      <c r="A123" s="54" t="s">
        <v>644</v>
      </c>
      <c r="B123" s="37">
        <v>44015</v>
      </c>
      <c r="C123" s="14" t="s">
        <v>645</v>
      </c>
      <c r="D123" s="14" t="s">
        <v>15</v>
      </c>
      <c r="E123" s="14" t="s">
        <v>19</v>
      </c>
      <c r="F123" s="14"/>
      <c r="G123" s="14" t="s">
        <v>646</v>
      </c>
      <c r="H123" s="35" t="s">
        <v>647</v>
      </c>
      <c r="I123" s="82">
        <v>597</v>
      </c>
      <c r="J123" s="30">
        <v>44018</v>
      </c>
      <c r="K123" s="30">
        <v>44025</v>
      </c>
      <c r="L123" s="27">
        <v>597</v>
      </c>
      <c r="M123" s="99" t="s">
        <v>648</v>
      </c>
      <c r="N123" s="14" t="s">
        <v>649</v>
      </c>
    </row>
    <row r="124" spans="1:14" x14ac:dyDescent="0.2">
      <c r="A124" s="54" t="s">
        <v>650</v>
      </c>
      <c r="B124" s="40">
        <v>44020</v>
      </c>
      <c r="C124" s="42" t="s">
        <v>651</v>
      </c>
      <c r="D124" s="42" t="s">
        <v>40</v>
      </c>
      <c r="E124" s="42" t="s">
        <v>19</v>
      </c>
      <c r="F124" s="42"/>
      <c r="G124" s="42" t="s">
        <v>652</v>
      </c>
      <c r="H124" s="35" t="s">
        <v>653</v>
      </c>
      <c r="I124" s="84">
        <v>330</v>
      </c>
      <c r="J124" s="44">
        <v>44019</v>
      </c>
      <c r="K124" s="44">
        <v>44033</v>
      </c>
      <c r="L124" s="27">
        <v>330</v>
      </c>
      <c r="M124" s="99" t="s">
        <v>654</v>
      </c>
      <c r="N124" s="14" t="s">
        <v>655</v>
      </c>
    </row>
    <row r="125" spans="1:14" ht="45" x14ac:dyDescent="0.2">
      <c r="A125" s="54" t="s">
        <v>656</v>
      </c>
      <c r="B125" s="37">
        <v>44020</v>
      </c>
      <c r="C125" s="14" t="s">
        <v>657</v>
      </c>
      <c r="D125" s="14" t="s">
        <v>40</v>
      </c>
      <c r="E125" s="14" t="s">
        <v>61</v>
      </c>
      <c r="F125" s="14" t="s">
        <v>658</v>
      </c>
      <c r="G125" s="14" t="s">
        <v>659</v>
      </c>
      <c r="H125" s="19" t="s">
        <v>660</v>
      </c>
      <c r="I125" s="82">
        <v>1580</v>
      </c>
      <c r="J125" s="30">
        <v>44032</v>
      </c>
      <c r="K125" s="30">
        <v>44031</v>
      </c>
      <c r="L125" s="27">
        <v>1580</v>
      </c>
      <c r="M125" s="99" t="s">
        <v>871</v>
      </c>
      <c r="N125" s="14" t="s">
        <v>661</v>
      </c>
    </row>
    <row r="126" spans="1:14" x14ac:dyDescent="0.2">
      <c r="A126" s="54" t="s">
        <v>662</v>
      </c>
      <c r="B126" s="37">
        <v>44022</v>
      </c>
      <c r="C126" s="54" t="s">
        <v>663</v>
      </c>
      <c r="D126" s="14" t="s">
        <v>56</v>
      </c>
      <c r="E126" s="14" t="s">
        <v>19</v>
      </c>
      <c r="F126" s="14"/>
      <c r="G126" s="14" t="s">
        <v>664</v>
      </c>
      <c r="H126" s="19" t="s">
        <v>665</v>
      </c>
      <c r="I126" s="82">
        <v>224.3</v>
      </c>
      <c r="J126" s="30">
        <v>44022</v>
      </c>
      <c r="K126" s="30">
        <v>44025</v>
      </c>
      <c r="L126" s="27">
        <v>224.3</v>
      </c>
      <c r="M126" s="99" t="s">
        <v>666</v>
      </c>
      <c r="N126" s="14" t="s">
        <v>667</v>
      </c>
    </row>
    <row r="127" spans="1:14" x14ac:dyDescent="0.2">
      <c r="A127" s="54" t="s">
        <v>668</v>
      </c>
      <c r="B127" s="37">
        <v>44027</v>
      </c>
      <c r="C127" s="54" t="s">
        <v>669</v>
      </c>
      <c r="D127" s="14" t="s">
        <v>15</v>
      </c>
      <c r="E127" s="14" t="s">
        <v>19</v>
      </c>
      <c r="F127" s="14"/>
      <c r="G127" s="14" t="s">
        <v>670</v>
      </c>
      <c r="H127" s="19" t="s">
        <v>671</v>
      </c>
      <c r="I127" s="82">
        <v>500</v>
      </c>
      <c r="J127" s="30">
        <v>43595</v>
      </c>
      <c r="K127" s="30">
        <v>43830</v>
      </c>
      <c r="L127" s="27">
        <v>534.4</v>
      </c>
      <c r="M127" s="99" t="s">
        <v>672</v>
      </c>
      <c r="N127" s="14" t="s">
        <v>673</v>
      </c>
    </row>
    <row r="128" spans="1:14" ht="22.5" x14ac:dyDescent="0.25">
      <c r="A128" s="86" t="s">
        <v>674</v>
      </c>
      <c r="B128" s="37">
        <v>44028</v>
      </c>
      <c r="C128" s="14" t="s">
        <v>675</v>
      </c>
      <c r="D128" s="14" t="s">
        <v>40</v>
      </c>
      <c r="E128" s="14" t="s">
        <v>19</v>
      </c>
      <c r="F128" s="14"/>
      <c r="G128" s="14" t="s">
        <v>676</v>
      </c>
      <c r="H128" s="19" t="s">
        <v>677</v>
      </c>
      <c r="I128" s="82">
        <v>195</v>
      </c>
      <c r="J128" s="30">
        <v>44022</v>
      </c>
      <c r="K128" s="30">
        <v>44030</v>
      </c>
      <c r="L128" s="27">
        <v>193.38</v>
      </c>
      <c r="M128" s="99" t="s">
        <v>888</v>
      </c>
      <c r="N128" s="14" t="s">
        <v>678</v>
      </c>
    </row>
    <row r="129" spans="1:14" x14ac:dyDescent="0.2">
      <c r="A129" s="54" t="s">
        <v>679</v>
      </c>
      <c r="B129" s="37">
        <v>44032</v>
      </c>
      <c r="C129" s="14" t="s">
        <v>680</v>
      </c>
      <c r="D129" s="14" t="s">
        <v>56</v>
      </c>
      <c r="E129" s="14" t="s">
        <v>19</v>
      </c>
      <c r="F129" s="14"/>
      <c r="G129" s="14" t="s">
        <v>453</v>
      </c>
      <c r="H129" s="19" t="s">
        <v>454</v>
      </c>
      <c r="I129" s="82">
        <v>910</v>
      </c>
      <c r="J129" s="30">
        <v>44032</v>
      </c>
      <c r="K129" s="30"/>
      <c r="L129" s="27">
        <v>910</v>
      </c>
      <c r="M129" s="102" t="s">
        <v>681</v>
      </c>
      <c r="N129" s="14" t="s">
        <v>682</v>
      </c>
    </row>
    <row r="130" spans="1:14" ht="22.5" x14ac:dyDescent="0.2">
      <c r="A130" s="54" t="s">
        <v>683</v>
      </c>
      <c r="B130" s="37">
        <v>44033</v>
      </c>
      <c r="C130" s="54" t="s">
        <v>684</v>
      </c>
      <c r="D130" s="14" t="s">
        <v>40</v>
      </c>
      <c r="E130" s="14" t="s">
        <v>61</v>
      </c>
      <c r="F130" s="14" t="s">
        <v>685</v>
      </c>
      <c r="G130" s="14" t="s">
        <v>686</v>
      </c>
      <c r="H130" s="19" t="s">
        <v>687</v>
      </c>
      <c r="I130" s="82">
        <v>4826</v>
      </c>
      <c r="J130" s="30">
        <v>44027</v>
      </c>
      <c r="K130" s="30">
        <v>44058</v>
      </c>
      <c r="L130" s="27">
        <v>4813.2700000000004</v>
      </c>
      <c r="M130" s="99" t="s">
        <v>688</v>
      </c>
      <c r="N130" s="14" t="s">
        <v>689</v>
      </c>
    </row>
    <row r="131" spans="1:14" ht="22.5" x14ac:dyDescent="0.2">
      <c r="A131" s="54" t="s">
        <v>690</v>
      </c>
      <c r="B131" s="37">
        <v>44033</v>
      </c>
      <c r="C131" s="54" t="s">
        <v>691</v>
      </c>
      <c r="D131" s="14" t="s">
        <v>56</v>
      </c>
      <c r="E131" s="14" t="s">
        <v>19</v>
      </c>
      <c r="F131" s="14"/>
      <c r="G131" s="14" t="s">
        <v>605</v>
      </c>
      <c r="H131" s="22" t="s">
        <v>606</v>
      </c>
      <c r="I131" s="82">
        <v>7100</v>
      </c>
      <c r="J131" s="30">
        <v>44027</v>
      </c>
      <c r="K131" s="30">
        <v>44058</v>
      </c>
      <c r="L131" s="27">
        <f>3000+2400+480</f>
        <v>5880</v>
      </c>
      <c r="M131" s="99" t="s">
        <v>692</v>
      </c>
      <c r="N131" s="14" t="s">
        <v>693</v>
      </c>
    </row>
    <row r="132" spans="1:14" x14ac:dyDescent="0.2">
      <c r="A132" s="54" t="s">
        <v>694</v>
      </c>
      <c r="B132" s="37">
        <v>44033</v>
      </c>
      <c r="C132" s="14" t="s">
        <v>695</v>
      </c>
      <c r="D132" s="14" t="s">
        <v>56</v>
      </c>
      <c r="E132" s="14" t="s">
        <v>19</v>
      </c>
      <c r="F132" s="14"/>
      <c r="G132" s="14" t="s">
        <v>685</v>
      </c>
      <c r="H132" s="19" t="s">
        <v>372</v>
      </c>
      <c r="I132" s="82">
        <v>2107</v>
      </c>
      <c r="J132" s="30">
        <v>44027</v>
      </c>
      <c r="K132" s="30">
        <v>44058</v>
      </c>
      <c r="L132" s="27">
        <v>1862</v>
      </c>
      <c r="M132" s="99" t="s">
        <v>696</v>
      </c>
      <c r="N132" s="14" t="s">
        <v>697</v>
      </c>
    </row>
    <row r="133" spans="1:14" ht="33.75" x14ac:dyDescent="0.2">
      <c r="A133" s="54" t="s">
        <v>698</v>
      </c>
      <c r="B133" s="37">
        <v>44033</v>
      </c>
      <c r="C133" s="41" t="s">
        <v>699</v>
      </c>
      <c r="D133" s="14" t="s">
        <v>56</v>
      </c>
      <c r="E133" s="14" t="s">
        <v>61</v>
      </c>
      <c r="F133" s="14" t="s">
        <v>1135</v>
      </c>
      <c r="G133" s="14" t="s">
        <v>700</v>
      </c>
      <c r="H133" s="19" t="s">
        <v>701</v>
      </c>
      <c r="I133" s="82">
        <v>4300</v>
      </c>
      <c r="J133" s="30">
        <v>44046</v>
      </c>
      <c r="K133" s="30">
        <v>44046</v>
      </c>
      <c r="L133" s="27"/>
      <c r="M133" s="99" t="s">
        <v>702</v>
      </c>
      <c r="N133" s="14" t="s">
        <v>703</v>
      </c>
    </row>
    <row r="134" spans="1:14" ht="33.75" x14ac:dyDescent="0.2">
      <c r="A134" s="54" t="s">
        <v>704</v>
      </c>
      <c r="B134" s="37">
        <v>44034</v>
      </c>
      <c r="C134" s="41" t="s">
        <v>705</v>
      </c>
      <c r="D134" s="14" t="s">
        <v>15</v>
      </c>
      <c r="E134" s="14" t="s">
        <v>61</v>
      </c>
      <c r="F134" s="14" t="s">
        <v>706</v>
      </c>
      <c r="G134" s="20" t="s">
        <v>707</v>
      </c>
      <c r="H134" s="19" t="s">
        <v>708</v>
      </c>
      <c r="I134" s="82">
        <v>260</v>
      </c>
      <c r="J134" s="30">
        <v>44044</v>
      </c>
      <c r="K134" s="30">
        <v>44561</v>
      </c>
      <c r="L134" s="27"/>
      <c r="M134" s="99" t="s">
        <v>872</v>
      </c>
      <c r="N134" s="14" t="s">
        <v>709</v>
      </c>
    </row>
    <row r="135" spans="1:14" x14ac:dyDescent="0.2">
      <c r="A135" s="54" t="s">
        <v>710</v>
      </c>
      <c r="B135" s="37">
        <v>44035</v>
      </c>
      <c r="C135" s="14" t="s">
        <v>711</v>
      </c>
      <c r="D135" s="14" t="s">
        <v>40</v>
      </c>
      <c r="E135" s="14" t="s">
        <v>19</v>
      </c>
      <c r="F135" s="14"/>
      <c r="G135" s="14" t="s">
        <v>712</v>
      </c>
      <c r="H135" s="19" t="s">
        <v>713</v>
      </c>
      <c r="I135" s="82">
        <v>247.27</v>
      </c>
      <c r="J135" s="30">
        <v>44034</v>
      </c>
      <c r="K135" s="30">
        <v>44034</v>
      </c>
      <c r="L135" s="27"/>
      <c r="M135" s="99" t="s">
        <v>714</v>
      </c>
      <c r="N135" s="14" t="s">
        <v>715</v>
      </c>
    </row>
    <row r="136" spans="1:14" x14ac:dyDescent="0.2">
      <c r="A136" s="54" t="s">
        <v>716</v>
      </c>
      <c r="B136" s="37">
        <v>44035</v>
      </c>
      <c r="C136" s="41" t="s">
        <v>717</v>
      </c>
      <c r="D136" s="14" t="s">
        <v>40</v>
      </c>
      <c r="E136" s="14" t="s">
        <v>19</v>
      </c>
      <c r="F136" s="14"/>
      <c r="G136" s="14" t="s">
        <v>718</v>
      </c>
      <c r="H136" s="19" t="s">
        <v>719</v>
      </c>
      <c r="I136" s="82">
        <v>230</v>
      </c>
      <c r="J136" s="30">
        <v>44035</v>
      </c>
      <c r="K136" s="30">
        <v>44037</v>
      </c>
      <c r="L136" s="27">
        <f>90+140</f>
        <v>230</v>
      </c>
      <c r="M136" s="99" t="s">
        <v>720</v>
      </c>
      <c r="N136" s="14" t="s">
        <v>721</v>
      </c>
    </row>
    <row r="137" spans="1:14" ht="22.5" x14ac:dyDescent="0.2">
      <c r="A137" s="54" t="s">
        <v>722</v>
      </c>
      <c r="B137" s="37">
        <v>44039</v>
      </c>
      <c r="C137" s="54" t="s">
        <v>723</v>
      </c>
      <c r="D137" s="14" t="s">
        <v>15</v>
      </c>
      <c r="E137" s="14" t="s">
        <v>61</v>
      </c>
      <c r="F137" s="14" t="s">
        <v>724</v>
      </c>
      <c r="G137" s="14" t="s">
        <v>725</v>
      </c>
      <c r="H137" s="19" t="s">
        <v>726</v>
      </c>
      <c r="I137" s="82">
        <v>700</v>
      </c>
      <c r="J137" s="30">
        <v>44036</v>
      </c>
      <c r="K137" s="30">
        <v>44400</v>
      </c>
      <c r="L137" s="27">
        <v>700</v>
      </c>
      <c r="M137" s="99" t="s">
        <v>727</v>
      </c>
      <c r="N137" s="14" t="s">
        <v>728</v>
      </c>
    </row>
    <row r="138" spans="1:14" ht="108" customHeight="1" x14ac:dyDescent="0.2">
      <c r="A138" s="54" t="s">
        <v>729</v>
      </c>
      <c r="B138" s="37">
        <v>44040</v>
      </c>
      <c r="C138" s="54" t="s">
        <v>730</v>
      </c>
      <c r="D138" s="14" t="s">
        <v>15</v>
      </c>
      <c r="E138" s="14" t="s">
        <v>61</v>
      </c>
      <c r="F138" s="14" t="s">
        <v>731</v>
      </c>
      <c r="G138" s="11" t="s">
        <v>732</v>
      </c>
      <c r="H138" s="53" t="s">
        <v>733</v>
      </c>
      <c r="I138" s="82">
        <v>3840</v>
      </c>
      <c r="J138" s="30">
        <v>44059</v>
      </c>
      <c r="K138" s="30">
        <v>44561</v>
      </c>
      <c r="L138" s="27">
        <f>1171.16+1656.56</f>
        <v>2827.7200000000003</v>
      </c>
      <c r="M138" s="99" t="s">
        <v>734</v>
      </c>
      <c r="N138" s="14" t="s">
        <v>735</v>
      </c>
    </row>
    <row r="139" spans="1:14" x14ac:dyDescent="0.2">
      <c r="A139" s="83" t="s">
        <v>736</v>
      </c>
      <c r="B139" s="40">
        <v>44040</v>
      </c>
      <c r="C139" s="39" t="s">
        <v>212</v>
      </c>
      <c r="D139" s="42" t="s">
        <v>40</v>
      </c>
      <c r="E139" s="42" t="s">
        <v>19</v>
      </c>
      <c r="F139" s="42"/>
      <c r="G139" s="42" t="s">
        <v>213</v>
      </c>
      <c r="H139" s="35" t="s">
        <v>214</v>
      </c>
      <c r="I139" s="84">
        <v>71.2</v>
      </c>
      <c r="J139" s="44">
        <v>44042</v>
      </c>
      <c r="K139" s="44">
        <v>44050</v>
      </c>
      <c r="L139" s="58">
        <v>71.2</v>
      </c>
      <c r="M139" s="101" t="s">
        <v>873</v>
      </c>
      <c r="N139" s="42" t="s">
        <v>737</v>
      </c>
    </row>
    <row r="140" spans="1:14" ht="22.5" x14ac:dyDescent="0.2">
      <c r="A140" s="54" t="s">
        <v>738</v>
      </c>
      <c r="B140" s="37">
        <v>44042</v>
      </c>
      <c r="C140" s="41" t="s">
        <v>739</v>
      </c>
      <c r="D140" s="14" t="s">
        <v>56</v>
      </c>
      <c r="E140" s="14" t="s">
        <v>61</v>
      </c>
      <c r="F140" s="14" t="s">
        <v>740</v>
      </c>
      <c r="G140" s="14" t="s">
        <v>158</v>
      </c>
      <c r="H140" s="19" t="s">
        <v>159</v>
      </c>
      <c r="I140" s="82">
        <v>700</v>
      </c>
      <c r="J140" s="30">
        <v>44048</v>
      </c>
      <c r="K140" s="30">
        <v>44049</v>
      </c>
      <c r="L140" s="27">
        <v>800</v>
      </c>
      <c r="M140" s="99" t="s">
        <v>741</v>
      </c>
      <c r="N140" s="14" t="s">
        <v>742</v>
      </c>
    </row>
    <row r="141" spans="1:14" ht="154.5" customHeight="1" x14ac:dyDescent="0.2">
      <c r="A141" s="85" t="s">
        <v>743</v>
      </c>
      <c r="B141" s="37">
        <v>44047</v>
      </c>
      <c r="C141" s="14" t="s">
        <v>744</v>
      </c>
      <c r="D141" s="14" t="s">
        <v>15</v>
      </c>
      <c r="E141" s="14" t="s">
        <v>61</v>
      </c>
      <c r="F141" s="14" t="s">
        <v>745</v>
      </c>
      <c r="G141" s="20" t="s">
        <v>746</v>
      </c>
      <c r="H141" s="19" t="s">
        <v>747</v>
      </c>
      <c r="I141" s="82">
        <v>85000</v>
      </c>
      <c r="J141" s="30">
        <v>44075</v>
      </c>
      <c r="K141" s="30">
        <v>44074</v>
      </c>
      <c r="L141" s="27">
        <f>7206+667.23+8115.23+8782.5+8011.99+8285.49+7717.44+8176.05+10291.2+8201.43+7690.09+7625.59+8078.91</f>
        <v>98849.15</v>
      </c>
      <c r="M141" s="99" t="s">
        <v>748</v>
      </c>
      <c r="N141" s="14" t="s">
        <v>749</v>
      </c>
    </row>
    <row r="142" spans="1:14" ht="22.5" x14ac:dyDescent="0.2">
      <c r="A142" s="54" t="s">
        <v>750</v>
      </c>
      <c r="B142" s="37">
        <v>44048</v>
      </c>
      <c r="C142" s="54" t="s">
        <v>751</v>
      </c>
      <c r="D142" s="14" t="s">
        <v>40</v>
      </c>
      <c r="E142" s="14" t="s">
        <v>61</v>
      </c>
      <c r="F142" s="14" t="s">
        <v>752</v>
      </c>
      <c r="G142" s="14" t="s">
        <v>753</v>
      </c>
      <c r="H142" s="19" t="s">
        <v>754</v>
      </c>
      <c r="I142" s="82">
        <v>2100</v>
      </c>
      <c r="J142" s="30">
        <v>44074</v>
      </c>
      <c r="K142" s="30">
        <v>44077</v>
      </c>
      <c r="L142" s="27">
        <f>2093</f>
        <v>2093</v>
      </c>
      <c r="M142" s="99" t="s">
        <v>870</v>
      </c>
      <c r="N142" s="14" t="s">
        <v>755</v>
      </c>
    </row>
    <row r="143" spans="1:14" x14ac:dyDescent="0.25">
      <c r="A143" s="86" t="s">
        <v>756</v>
      </c>
      <c r="B143" s="37">
        <v>44060</v>
      </c>
      <c r="C143" s="14" t="s">
        <v>757</v>
      </c>
      <c r="D143" s="14" t="s">
        <v>40</v>
      </c>
      <c r="E143" s="14" t="s">
        <v>19</v>
      </c>
      <c r="F143" s="14"/>
      <c r="G143" s="14" t="s">
        <v>718</v>
      </c>
      <c r="H143" s="19" t="s">
        <v>719</v>
      </c>
      <c r="I143" s="82">
        <v>390</v>
      </c>
      <c r="J143" s="30">
        <v>44051</v>
      </c>
      <c r="K143" s="30">
        <v>44060</v>
      </c>
      <c r="L143" s="27">
        <v>390</v>
      </c>
      <c r="M143" s="99" t="s">
        <v>1151</v>
      </c>
      <c r="N143" s="14" t="s">
        <v>758</v>
      </c>
    </row>
    <row r="144" spans="1:14" x14ac:dyDescent="0.25">
      <c r="A144" s="86" t="s">
        <v>759</v>
      </c>
      <c r="B144" s="37">
        <v>44061</v>
      </c>
      <c r="C144" s="14" t="s">
        <v>760</v>
      </c>
      <c r="D144" s="14" t="s">
        <v>56</v>
      </c>
      <c r="E144" s="14" t="s">
        <v>19</v>
      </c>
      <c r="F144" s="14"/>
      <c r="G144" s="14" t="s">
        <v>761</v>
      </c>
      <c r="H144" s="19" t="s">
        <v>762</v>
      </c>
      <c r="I144" s="82">
        <v>631</v>
      </c>
      <c r="J144" s="30">
        <v>44035</v>
      </c>
      <c r="K144" s="30">
        <v>44035</v>
      </c>
      <c r="L144" s="27">
        <v>631</v>
      </c>
      <c r="M144" s="99" t="s">
        <v>763</v>
      </c>
      <c r="N144" s="14" t="s">
        <v>764</v>
      </c>
    </row>
    <row r="145" spans="1:14" ht="22.5" x14ac:dyDescent="0.2">
      <c r="A145" s="54" t="s">
        <v>765</v>
      </c>
      <c r="B145" s="37">
        <v>44062</v>
      </c>
      <c r="C145" s="14" t="s">
        <v>766</v>
      </c>
      <c r="D145" s="14" t="s">
        <v>40</v>
      </c>
      <c r="E145" s="14" t="s">
        <v>61</v>
      </c>
      <c r="F145" s="14" t="s">
        <v>1074</v>
      </c>
      <c r="G145" s="14" t="s">
        <v>676</v>
      </c>
      <c r="H145" s="19" t="s">
        <v>677</v>
      </c>
      <c r="I145" s="82">
        <v>1288.5</v>
      </c>
      <c r="J145" s="30">
        <v>44075</v>
      </c>
      <c r="K145" s="30">
        <v>44076</v>
      </c>
      <c r="L145" s="27">
        <v>1288.73</v>
      </c>
      <c r="M145" s="99" t="s">
        <v>866</v>
      </c>
      <c r="N145" s="14" t="s">
        <v>767</v>
      </c>
    </row>
    <row r="146" spans="1:14" ht="22.5" x14ac:dyDescent="0.2">
      <c r="A146" s="54" t="s">
        <v>768</v>
      </c>
      <c r="B146" s="37">
        <v>44067</v>
      </c>
      <c r="C146" s="14" t="s">
        <v>769</v>
      </c>
      <c r="D146" s="14" t="s">
        <v>15</v>
      </c>
      <c r="E146" s="14" t="s">
        <v>61</v>
      </c>
      <c r="F146" s="14" t="s">
        <v>1075</v>
      </c>
      <c r="G146" s="14" t="s">
        <v>770</v>
      </c>
      <c r="H146" s="19" t="s">
        <v>771</v>
      </c>
      <c r="I146" s="82">
        <v>390</v>
      </c>
      <c r="J146" s="30">
        <v>44062</v>
      </c>
      <c r="K146" s="30">
        <v>43880</v>
      </c>
      <c r="L146" s="27">
        <v>390</v>
      </c>
      <c r="M146" s="99" t="s">
        <v>869</v>
      </c>
      <c r="N146" s="14" t="s">
        <v>772</v>
      </c>
    </row>
    <row r="147" spans="1:14" x14ac:dyDescent="0.2">
      <c r="A147" s="54" t="s">
        <v>773</v>
      </c>
      <c r="B147" s="37">
        <v>44068</v>
      </c>
      <c r="C147" s="14" t="s">
        <v>774</v>
      </c>
      <c r="D147" s="14" t="s">
        <v>56</v>
      </c>
      <c r="E147" s="14" t="s">
        <v>19</v>
      </c>
      <c r="F147" s="14"/>
      <c r="G147" s="14" t="s">
        <v>775</v>
      </c>
      <c r="H147" s="19" t="s">
        <v>665</v>
      </c>
      <c r="I147" s="82">
        <v>224.3</v>
      </c>
      <c r="J147" s="30">
        <v>44054</v>
      </c>
      <c r="K147" s="30">
        <v>44054</v>
      </c>
      <c r="L147" s="27">
        <v>158</v>
      </c>
      <c r="M147" s="99" t="s">
        <v>867</v>
      </c>
      <c r="N147" s="14" t="s">
        <v>776</v>
      </c>
    </row>
    <row r="148" spans="1:14" ht="22.5" x14ac:dyDescent="0.2">
      <c r="A148" s="54" t="s">
        <v>777</v>
      </c>
      <c r="B148" s="37">
        <v>44068</v>
      </c>
      <c r="C148" s="14" t="s">
        <v>778</v>
      </c>
      <c r="D148" s="14" t="s">
        <v>15</v>
      </c>
      <c r="E148" s="14" t="s">
        <v>61</v>
      </c>
      <c r="F148" s="14" t="s">
        <v>779</v>
      </c>
      <c r="G148" s="14" t="s">
        <v>780</v>
      </c>
      <c r="H148" s="19" t="s">
        <v>781</v>
      </c>
      <c r="I148" s="82">
        <v>5202</v>
      </c>
      <c r="J148" s="30">
        <v>44075</v>
      </c>
      <c r="K148" s="30">
        <v>44439</v>
      </c>
      <c r="L148" s="27"/>
      <c r="M148" s="99" t="s">
        <v>782</v>
      </c>
      <c r="N148" s="14" t="s">
        <v>783</v>
      </c>
    </row>
    <row r="149" spans="1:14" ht="22.5" x14ac:dyDescent="0.2">
      <c r="A149" s="54" t="s">
        <v>784</v>
      </c>
      <c r="B149" s="40">
        <v>44069</v>
      </c>
      <c r="C149" s="42" t="s">
        <v>785</v>
      </c>
      <c r="D149" s="42" t="s">
        <v>40</v>
      </c>
      <c r="E149" s="42" t="s">
        <v>19</v>
      </c>
      <c r="F149" s="42"/>
      <c r="G149" s="42" t="s">
        <v>786</v>
      </c>
      <c r="H149" s="35" t="s">
        <v>787</v>
      </c>
      <c r="I149" s="84">
        <v>66</v>
      </c>
      <c r="J149" s="44">
        <v>44068</v>
      </c>
      <c r="K149" s="44">
        <v>44099</v>
      </c>
      <c r="L149" s="58">
        <v>65.569999999999993</v>
      </c>
      <c r="M149" s="101" t="s">
        <v>868</v>
      </c>
      <c r="N149" s="42" t="s">
        <v>788</v>
      </c>
    </row>
    <row r="150" spans="1:14" ht="22.5" x14ac:dyDescent="0.2">
      <c r="A150" s="54" t="s">
        <v>789</v>
      </c>
      <c r="B150" s="37">
        <v>44070</v>
      </c>
      <c r="C150" s="14" t="s">
        <v>790</v>
      </c>
      <c r="D150" s="14" t="s">
        <v>40</v>
      </c>
      <c r="E150" s="14" t="s">
        <v>19</v>
      </c>
      <c r="F150" s="14"/>
      <c r="G150" s="14" t="s">
        <v>791</v>
      </c>
      <c r="H150" s="19" t="s">
        <v>792</v>
      </c>
      <c r="I150" s="82">
        <v>8983</v>
      </c>
      <c r="J150" s="30">
        <v>43862</v>
      </c>
      <c r="K150" s="30">
        <v>44074</v>
      </c>
      <c r="L150" s="27"/>
      <c r="M150" s="99" t="s">
        <v>793</v>
      </c>
      <c r="N150" s="14" t="s">
        <v>794</v>
      </c>
    </row>
    <row r="151" spans="1:14" x14ac:dyDescent="0.2">
      <c r="A151" s="54" t="s">
        <v>795</v>
      </c>
      <c r="B151" s="40">
        <v>44070</v>
      </c>
      <c r="C151" s="42" t="s">
        <v>757</v>
      </c>
      <c r="D151" s="42" t="s">
        <v>40</v>
      </c>
      <c r="E151" s="42" t="s">
        <v>19</v>
      </c>
      <c r="F151" s="42"/>
      <c r="G151" s="42" t="s">
        <v>718</v>
      </c>
      <c r="H151" s="35" t="s">
        <v>719</v>
      </c>
      <c r="I151" s="84">
        <v>470</v>
      </c>
      <c r="J151" s="44">
        <v>44070</v>
      </c>
      <c r="K151" s="44">
        <v>44089</v>
      </c>
      <c r="L151" s="58">
        <v>470</v>
      </c>
      <c r="M151" s="101" t="s">
        <v>874</v>
      </c>
      <c r="N151" s="42" t="s">
        <v>796</v>
      </c>
    </row>
    <row r="152" spans="1:14" x14ac:dyDescent="0.2">
      <c r="A152" s="54" t="s">
        <v>797</v>
      </c>
      <c r="B152" s="37">
        <v>44074</v>
      </c>
      <c r="C152" s="14" t="s">
        <v>798</v>
      </c>
      <c r="D152" s="14" t="s">
        <v>40</v>
      </c>
      <c r="E152" s="14" t="s">
        <v>19</v>
      </c>
      <c r="F152" s="14"/>
      <c r="G152" s="14" t="s">
        <v>349</v>
      </c>
      <c r="H152" s="22" t="s">
        <v>350</v>
      </c>
      <c r="I152" s="82">
        <v>280</v>
      </c>
      <c r="J152" s="30">
        <v>44074</v>
      </c>
      <c r="K152" s="30">
        <v>44084</v>
      </c>
      <c r="L152" s="27">
        <v>276.02</v>
      </c>
      <c r="M152" s="99" t="s">
        <v>878</v>
      </c>
      <c r="N152" s="14" t="s">
        <v>799</v>
      </c>
    </row>
    <row r="153" spans="1:14" x14ac:dyDescent="0.2">
      <c r="A153" s="54" t="s">
        <v>800</v>
      </c>
      <c r="B153" s="37">
        <v>44076</v>
      </c>
      <c r="C153" s="83" t="s">
        <v>801</v>
      </c>
      <c r="D153" s="14" t="s">
        <v>40</v>
      </c>
      <c r="E153" s="14" t="s">
        <v>19</v>
      </c>
      <c r="F153" s="14"/>
      <c r="G153" s="14" t="s">
        <v>35</v>
      </c>
      <c r="H153" s="19" t="s">
        <v>36</v>
      </c>
      <c r="I153" s="82">
        <v>78</v>
      </c>
      <c r="J153" s="30">
        <v>44077</v>
      </c>
      <c r="K153" s="30">
        <v>44104</v>
      </c>
      <c r="L153" s="27">
        <v>78</v>
      </c>
      <c r="M153" s="99" t="s">
        <v>802</v>
      </c>
      <c r="N153" s="14" t="s">
        <v>803</v>
      </c>
    </row>
    <row r="154" spans="1:14" ht="33.75" x14ac:dyDescent="0.2">
      <c r="A154" s="54" t="s">
        <v>804</v>
      </c>
      <c r="B154" s="37">
        <v>44076</v>
      </c>
      <c r="C154" s="54" t="s">
        <v>805</v>
      </c>
      <c r="D154" s="14" t="s">
        <v>56</v>
      </c>
      <c r="E154" s="14" t="s">
        <v>61</v>
      </c>
      <c r="F154" s="14" t="s">
        <v>806</v>
      </c>
      <c r="G154" s="20" t="s">
        <v>807</v>
      </c>
      <c r="H154" s="20">
        <v>13744651004</v>
      </c>
      <c r="I154" s="82">
        <v>15118.3</v>
      </c>
      <c r="J154" s="30">
        <v>44228</v>
      </c>
      <c r="K154" s="30">
        <v>44286</v>
      </c>
      <c r="L154" s="27">
        <f>15118.3+350</f>
        <v>15468.3</v>
      </c>
      <c r="M154" s="99" t="s">
        <v>875</v>
      </c>
      <c r="N154" s="14" t="s">
        <v>808</v>
      </c>
    </row>
    <row r="155" spans="1:14" ht="22.5" x14ac:dyDescent="0.2">
      <c r="A155" s="54" t="s">
        <v>809</v>
      </c>
      <c r="B155" s="37">
        <v>44078</v>
      </c>
      <c r="C155" s="83" t="s">
        <v>810</v>
      </c>
      <c r="D155" s="14" t="s">
        <v>15</v>
      </c>
      <c r="E155" s="14" t="s">
        <v>19</v>
      </c>
      <c r="F155" s="14"/>
      <c r="G155" s="14" t="s">
        <v>811</v>
      </c>
      <c r="H155" s="19" t="s">
        <v>812</v>
      </c>
      <c r="I155" s="82">
        <v>561</v>
      </c>
      <c r="J155" s="30">
        <v>44089</v>
      </c>
      <c r="K155" s="30">
        <v>44089</v>
      </c>
      <c r="L155" s="27">
        <v>561</v>
      </c>
      <c r="M155" s="99" t="s">
        <v>813</v>
      </c>
      <c r="N155" s="14" t="s">
        <v>814</v>
      </c>
    </row>
    <row r="156" spans="1:14" ht="22.5" x14ac:dyDescent="0.2">
      <c r="A156" s="54" t="s">
        <v>815</v>
      </c>
      <c r="B156" s="37">
        <v>44089</v>
      </c>
      <c r="C156" s="14" t="s">
        <v>228</v>
      </c>
      <c r="D156" s="14" t="s">
        <v>816</v>
      </c>
      <c r="E156" s="14" t="s">
        <v>61</v>
      </c>
      <c r="F156" s="14" t="s">
        <v>817</v>
      </c>
      <c r="G156" s="14" t="s">
        <v>818</v>
      </c>
      <c r="H156" s="19" t="s">
        <v>819</v>
      </c>
      <c r="I156" s="82">
        <v>216</v>
      </c>
      <c r="J156" s="30">
        <v>44098</v>
      </c>
      <c r="K156" s="30">
        <v>44098</v>
      </c>
      <c r="L156" s="27">
        <v>216</v>
      </c>
      <c r="M156" s="99" t="s">
        <v>820</v>
      </c>
      <c r="N156" s="14" t="s">
        <v>821</v>
      </c>
    </row>
    <row r="157" spans="1:14" ht="33.75" x14ac:dyDescent="0.2">
      <c r="A157" s="13" t="s">
        <v>822</v>
      </c>
      <c r="B157" s="21">
        <v>44090</v>
      </c>
      <c r="C157" s="12" t="s">
        <v>823</v>
      </c>
      <c r="D157" s="12" t="s">
        <v>15</v>
      </c>
      <c r="E157" s="12" t="s">
        <v>19</v>
      </c>
      <c r="F157" s="12"/>
      <c r="G157" s="12" t="s">
        <v>824</v>
      </c>
      <c r="H157" s="9" t="s">
        <v>825</v>
      </c>
      <c r="I157" s="82">
        <v>3000</v>
      </c>
      <c r="J157" s="30">
        <v>44044</v>
      </c>
      <c r="K157" s="30">
        <v>44228</v>
      </c>
      <c r="L157" s="27">
        <v>5000</v>
      </c>
      <c r="M157" s="99" t="s">
        <v>877</v>
      </c>
      <c r="N157" s="12" t="s">
        <v>826</v>
      </c>
    </row>
    <row r="158" spans="1:14" ht="22.5" x14ac:dyDescent="0.2">
      <c r="A158" s="13" t="s">
        <v>827</v>
      </c>
      <c r="B158" s="21">
        <v>44090</v>
      </c>
      <c r="C158" s="12" t="s">
        <v>828</v>
      </c>
      <c r="D158" s="12" t="s">
        <v>15</v>
      </c>
      <c r="E158" s="12" t="s">
        <v>19</v>
      </c>
      <c r="F158" s="12"/>
      <c r="G158" s="12" t="s">
        <v>829</v>
      </c>
      <c r="H158" s="9" t="s">
        <v>830</v>
      </c>
      <c r="I158" s="82">
        <v>7000</v>
      </c>
      <c r="J158" s="30">
        <v>44091</v>
      </c>
      <c r="K158" s="30"/>
      <c r="L158" s="27">
        <v>4916.4799999999996</v>
      </c>
      <c r="M158" s="99" t="s">
        <v>876</v>
      </c>
      <c r="N158" s="12" t="s">
        <v>831</v>
      </c>
    </row>
    <row r="159" spans="1:14" ht="22.5" x14ac:dyDescent="0.2">
      <c r="A159" s="13" t="s">
        <v>832</v>
      </c>
      <c r="B159" s="37">
        <v>44096</v>
      </c>
      <c r="C159" s="14" t="s">
        <v>833</v>
      </c>
      <c r="D159" s="14" t="s">
        <v>816</v>
      </c>
      <c r="E159" s="11" t="s">
        <v>19</v>
      </c>
      <c r="F159" s="14"/>
      <c r="G159" s="14" t="s">
        <v>834</v>
      </c>
      <c r="H159" s="19" t="s">
        <v>792</v>
      </c>
      <c r="I159" s="82">
        <v>6000</v>
      </c>
      <c r="J159" s="30">
        <v>44013</v>
      </c>
      <c r="K159" s="30">
        <v>44561</v>
      </c>
      <c r="L159" s="27">
        <f>188.94+1084.05+22.89+1092</f>
        <v>2387.88</v>
      </c>
      <c r="M159" s="99" t="s">
        <v>835</v>
      </c>
      <c r="N159" s="14" t="s">
        <v>836</v>
      </c>
    </row>
    <row r="160" spans="1:14" ht="22.5" x14ac:dyDescent="0.2">
      <c r="A160" s="13" t="s">
        <v>837</v>
      </c>
      <c r="B160" s="21">
        <v>44098</v>
      </c>
      <c r="C160" s="13" t="s">
        <v>838</v>
      </c>
      <c r="D160" s="12" t="s">
        <v>816</v>
      </c>
      <c r="E160" s="12" t="s">
        <v>61</v>
      </c>
      <c r="F160" s="12" t="s">
        <v>839</v>
      </c>
      <c r="G160" s="12" t="s">
        <v>840</v>
      </c>
      <c r="H160" s="9" t="s">
        <v>841</v>
      </c>
      <c r="I160" s="82">
        <v>2555</v>
      </c>
      <c r="J160" s="30">
        <v>44096</v>
      </c>
      <c r="K160" s="30">
        <v>44110</v>
      </c>
      <c r="L160" s="27">
        <v>2554</v>
      </c>
      <c r="M160" s="99" t="s">
        <v>879</v>
      </c>
      <c r="N160" s="12" t="s">
        <v>842</v>
      </c>
    </row>
    <row r="161" spans="1:14" x14ac:dyDescent="0.2">
      <c r="A161" s="13" t="s">
        <v>843</v>
      </c>
      <c r="B161" s="21">
        <v>44099</v>
      </c>
      <c r="C161" s="13" t="s">
        <v>844</v>
      </c>
      <c r="D161" s="14" t="s">
        <v>816</v>
      </c>
      <c r="E161" s="11" t="s">
        <v>19</v>
      </c>
      <c r="F161" s="12"/>
      <c r="G161" s="12" t="s">
        <v>66</v>
      </c>
      <c r="H161" s="19" t="s">
        <v>67</v>
      </c>
      <c r="I161" s="82">
        <v>172</v>
      </c>
      <c r="J161" s="30">
        <v>44097</v>
      </c>
      <c r="K161" s="30">
        <v>44135</v>
      </c>
      <c r="L161" s="27">
        <v>170</v>
      </c>
      <c r="M161" s="99" t="s">
        <v>880</v>
      </c>
      <c r="N161" s="12" t="s">
        <v>845</v>
      </c>
    </row>
    <row r="162" spans="1:14" x14ac:dyDescent="0.2">
      <c r="A162" s="13" t="s">
        <v>846</v>
      </c>
      <c r="B162" s="21">
        <v>44099</v>
      </c>
      <c r="C162" s="10" t="s">
        <v>847</v>
      </c>
      <c r="D162" s="14" t="s">
        <v>816</v>
      </c>
      <c r="E162" s="11" t="s">
        <v>19</v>
      </c>
      <c r="F162" s="12"/>
      <c r="G162" s="12" t="s">
        <v>848</v>
      </c>
      <c r="H162" s="9" t="s">
        <v>849</v>
      </c>
      <c r="I162" s="82">
        <v>900</v>
      </c>
      <c r="J162" s="30">
        <v>44097</v>
      </c>
      <c r="K162" s="30">
        <v>44135</v>
      </c>
      <c r="L162" s="27">
        <v>900</v>
      </c>
      <c r="M162" s="99" t="s">
        <v>885</v>
      </c>
      <c r="N162" s="12" t="s">
        <v>850</v>
      </c>
    </row>
    <row r="163" spans="1:14" x14ac:dyDescent="0.2">
      <c r="A163" s="13" t="s">
        <v>851</v>
      </c>
      <c r="B163" s="21">
        <v>44099</v>
      </c>
      <c r="C163" s="10" t="s">
        <v>852</v>
      </c>
      <c r="D163" s="14" t="s">
        <v>816</v>
      </c>
      <c r="E163" s="11" t="s">
        <v>19</v>
      </c>
      <c r="F163" s="12"/>
      <c r="G163" s="12" t="s">
        <v>718</v>
      </c>
      <c r="H163" s="9" t="s">
        <v>719</v>
      </c>
      <c r="I163" s="82">
        <v>380</v>
      </c>
      <c r="J163" s="30">
        <v>44097</v>
      </c>
      <c r="K163" s="30">
        <v>44135</v>
      </c>
      <c r="L163" s="27">
        <v>380</v>
      </c>
      <c r="M163" s="99" t="s">
        <v>881</v>
      </c>
      <c r="N163" s="12" t="s">
        <v>853</v>
      </c>
    </row>
    <row r="164" spans="1:14" x14ac:dyDescent="0.2">
      <c r="A164" s="13" t="s">
        <v>854</v>
      </c>
      <c r="B164" s="21">
        <v>44102</v>
      </c>
      <c r="C164" s="13" t="s">
        <v>855</v>
      </c>
      <c r="D164" s="14" t="s">
        <v>816</v>
      </c>
      <c r="E164" s="11" t="s">
        <v>19</v>
      </c>
      <c r="F164" s="12"/>
      <c r="G164" s="12" t="s">
        <v>856</v>
      </c>
      <c r="H164" s="9" t="s">
        <v>857</v>
      </c>
      <c r="I164" s="82">
        <v>218.5</v>
      </c>
      <c r="J164" s="30">
        <v>44103</v>
      </c>
      <c r="K164" s="30">
        <v>44106</v>
      </c>
      <c r="L164" s="27"/>
      <c r="M164" s="99" t="s">
        <v>882</v>
      </c>
      <c r="N164" s="12" t="s">
        <v>858</v>
      </c>
    </row>
    <row r="165" spans="1:14" x14ac:dyDescent="0.2">
      <c r="A165" s="13" t="s">
        <v>859</v>
      </c>
      <c r="B165" s="21">
        <v>44102</v>
      </c>
      <c r="C165" s="10" t="s">
        <v>860</v>
      </c>
      <c r="D165" s="14" t="s">
        <v>816</v>
      </c>
      <c r="E165" s="11" t="s">
        <v>19</v>
      </c>
      <c r="F165" s="12"/>
      <c r="G165" s="12" t="s">
        <v>213</v>
      </c>
      <c r="H165" s="9" t="s">
        <v>214</v>
      </c>
      <c r="I165" s="82">
        <v>55</v>
      </c>
      <c r="J165" s="30">
        <v>44102</v>
      </c>
      <c r="K165" s="30">
        <v>44113</v>
      </c>
      <c r="L165" s="27">
        <v>55</v>
      </c>
      <c r="M165" s="99" t="s">
        <v>883</v>
      </c>
      <c r="N165" s="12" t="s">
        <v>861</v>
      </c>
    </row>
    <row r="166" spans="1:14" ht="22.5" x14ac:dyDescent="0.2">
      <c r="A166" s="13" t="s">
        <v>862</v>
      </c>
      <c r="B166" s="21">
        <v>44104</v>
      </c>
      <c r="C166" s="12" t="s">
        <v>892</v>
      </c>
      <c r="D166" s="14" t="s">
        <v>816</v>
      </c>
      <c r="E166" s="12" t="s">
        <v>61</v>
      </c>
      <c r="F166" s="12" t="s">
        <v>863</v>
      </c>
      <c r="G166" s="12" t="s">
        <v>191</v>
      </c>
      <c r="H166" s="9" t="s">
        <v>192</v>
      </c>
      <c r="I166" s="82">
        <v>35</v>
      </c>
      <c r="J166" s="30">
        <v>44103</v>
      </c>
      <c r="K166" s="30">
        <v>44135</v>
      </c>
      <c r="L166" s="58">
        <v>35</v>
      </c>
      <c r="M166" s="99" t="s">
        <v>884</v>
      </c>
      <c r="N166" s="12" t="s">
        <v>864</v>
      </c>
    </row>
    <row r="167" spans="1:14" ht="22.5" x14ac:dyDescent="0.2">
      <c r="A167" s="13" t="s">
        <v>893</v>
      </c>
      <c r="B167" s="21">
        <v>44105</v>
      </c>
      <c r="C167" s="12" t="s">
        <v>894</v>
      </c>
      <c r="D167" s="12" t="s">
        <v>56</v>
      </c>
      <c r="E167" s="12" t="s">
        <v>19</v>
      </c>
      <c r="F167" s="12"/>
      <c r="G167" s="12" t="s">
        <v>895</v>
      </c>
      <c r="H167" s="9" t="s">
        <v>896</v>
      </c>
      <c r="I167" s="82">
        <v>900</v>
      </c>
      <c r="J167" s="30">
        <v>44103</v>
      </c>
      <c r="K167" s="30">
        <v>44133</v>
      </c>
      <c r="L167" s="27">
        <v>900</v>
      </c>
      <c r="M167" s="99" t="s">
        <v>1077</v>
      </c>
      <c r="N167" s="12" t="s">
        <v>897</v>
      </c>
    </row>
    <row r="168" spans="1:14" x14ac:dyDescent="0.2">
      <c r="A168" s="13" t="s">
        <v>898</v>
      </c>
      <c r="B168" s="21">
        <v>44106</v>
      </c>
      <c r="C168" s="12" t="s">
        <v>899</v>
      </c>
      <c r="D168" s="12" t="s">
        <v>816</v>
      </c>
      <c r="E168" s="12" t="s">
        <v>19</v>
      </c>
      <c r="F168" s="12"/>
      <c r="G168" s="12" t="s">
        <v>900</v>
      </c>
      <c r="H168" s="9" t="s">
        <v>119</v>
      </c>
      <c r="I168" s="82">
        <v>340</v>
      </c>
      <c r="J168" s="30">
        <v>44119</v>
      </c>
      <c r="K168" s="30">
        <v>44119</v>
      </c>
      <c r="L168" s="27">
        <v>340</v>
      </c>
      <c r="M168" s="99" t="s">
        <v>1076</v>
      </c>
      <c r="N168" s="12" t="s">
        <v>901</v>
      </c>
    </row>
    <row r="169" spans="1:14" ht="22.5" x14ac:dyDescent="0.2">
      <c r="A169" s="13" t="s">
        <v>902</v>
      </c>
      <c r="B169" s="21">
        <v>44112</v>
      </c>
      <c r="C169" s="12" t="s">
        <v>1123</v>
      </c>
      <c r="D169" s="12" t="s">
        <v>816</v>
      </c>
      <c r="E169" s="12" t="s">
        <v>19</v>
      </c>
      <c r="F169" s="12"/>
      <c r="G169" s="12" t="s">
        <v>191</v>
      </c>
      <c r="H169" s="9" t="s">
        <v>192</v>
      </c>
      <c r="I169" s="82">
        <v>55</v>
      </c>
      <c r="J169" s="30">
        <v>44111</v>
      </c>
      <c r="K169" s="30">
        <v>44150</v>
      </c>
      <c r="L169" s="27">
        <v>55</v>
      </c>
      <c r="M169" s="99" t="s">
        <v>1079</v>
      </c>
      <c r="N169" s="12" t="s">
        <v>903</v>
      </c>
    </row>
    <row r="170" spans="1:14" ht="22.5" x14ac:dyDescent="0.2">
      <c r="A170" s="13" t="s">
        <v>904</v>
      </c>
      <c r="B170" s="88">
        <v>44113</v>
      </c>
      <c r="C170" s="12" t="s">
        <v>905</v>
      </c>
      <c r="D170" s="12" t="s">
        <v>816</v>
      </c>
      <c r="E170" s="12" t="s">
        <v>19</v>
      </c>
      <c r="F170" s="12"/>
      <c r="G170" s="12" t="s">
        <v>35</v>
      </c>
      <c r="H170" s="9" t="s">
        <v>36</v>
      </c>
      <c r="I170" s="82">
        <v>1800</v>
      </c>
      <c r="J170" s="30">
        <v>44119</v>
      </c>
      <c r="K170" s="30">
        <v>44150</v>
      </c>
      <c r="L170" s="27">
        <f>1200</f>
        <v>1200</v>
      </c>
      <c r="M170" s="99" t="s">
        <v>1080</v>
      </c>
      <c r="N170" s="12" t="s">
        <v>906</v>
      </c>
    </row>
    <row r="171" spans="1:14" ht="22.5" x14ac:dyDescent="0.2">
      <c r="A171" s="13" t="s">
        <v>907</v>
      </c>
      <c r="B171" s="88">
        <v>44113</v>
      </c>
      <c r="C171" s="12" t="s">
        <v>370</v>
      </c>
      <c r="D171" s="12" t="s">
        <v>816</v>
      </c>
      <c r="E171" s="32" t="s">
        <v>61</v>
      </c>
      <c r="F171" s="12" t="s">
        <v>505</v>
      </c>
      <c r="G171" s="12" t="s">
        <v>457</v>
      </c>
      <c r="H171" s="9" t="s">
        <v>908</v>
      </c>
      <c r="I171" s="82">
        <v>348</v>
      </c>
      <c r="J171" s="30">
        <v>44113</v>
      </c>
      <c r="K171" s="30">
        <v>44120</v>
      </c>
      <c r="L171" s="27">
        <v>348</v>
      </c>
      <c r="M171" s="99" t="s">
        <v>1081</v>
      </c>
      <c r="N171" s="12" t="s">
        <v>909</v>
      </c>
    </row>
    <row r="172" spans="1:14" ht="22.5" x14ac:dyDescent="0.25">
      <c r="A172" s="28" t="s">
        <v>910</v>
      </c>
      <c r="B172" s="21">
        <v>44113</v>
      </c>
      <c r="C172" s="12" t="s">
        <v>911</v>
      </c>
      <c r="D172" s="12" t="s">
        <v>816</v>
      </c>
      <c r="E172" s="12" t="s">
        <v>61</v>
      </c>
      <c r="F172" s="12" t="s">
        <v>912</v>
      </c>
      <c r="G172" s="12" t="s">
        <v>313</v>
      </c>
      <c r="H172" s="9" t="s">
        <v>314</v>
      </c>
      <c r="I172" s="82">
        <v>4380</v>
      </c>
      <c r="J172" s="30">
        <v>44130</v>
      </c>
      <c r="K172" s="30">
        <v>44132</v>
      </c>
      <c r="L172" s="27">
        <v>4580</v>
      </c>
      <c r="M172" s="99" t="s">
        <v>1082</v>
      </c>
      <c r="N172" s="12" t="s">
        <v>913</v>
      </c>
    </row>
    <row r="173" spans="1:14" ht="24" x14ac:dyDescent="0.25">
      <c r="A173" s="89" t="s">
        <v>914</v>
      </c>
      <c r="B173" s="21">
        <v>44117</v>
      </c>
      <c r="C173" s="12" t="s">
        <v>915</v>
      </c>
      <c r="D173" s="12" t="s">
        <v>15</v>
      </c>
      <c r="E173" s="12" t="s">
        <v>19</v>
      </c>
      <c r="F173" s="12"/>
      <c r="G173" s="12" t="s">
        <v>916</v>
      </c>
      <c r="H173" s="9" t="s">
        <v>917</v>
      </c>
      <c r="I173" s="82">
        <v>2098</v>
      </c>
      <c r="J173" s="30">
        <v>44097</v>
      </c>
      <c r="K173" s="30">
        <v>44097</v>
      </c>
      <c r="L173" s="27">
        <v>2098.9</v>
      </c>
      <c r="M173" s="99" t="s">
        <v>1083</v>
      </c>
      <c r="N173" s="12" t="s">
        <v>1078</v>
      </c>
    </row>
    <row r="174" spans="1:14" ht="22.5" x14ac:dyDescent="0.2">
      <c r="A174" s="13" t="s">
        <v>918</v>
      </c>
      <c r="B174" s="21">
        <v>44117</v>
      </c>
      <c r="C174" s="12" t="s">
        <v>919</v>
      </c>
      <c r="D174" s="12" t="s">
        <v>816</v>
      </c>
      <c r="E174" s="12" t="s">
        <v>61</v>
      </c>
      <c r="F174" s="12" t="s">
        <v>920</v>
      </c>
      <c r="G174" s="12" t="s">
        <v>921</v>
      </c>
      <c r="H174" s="9" t="s">
        <v>922</v>
      </c>
      <c r="I174" s="82">
        <v>305</v>
      </c>
      <c r="J174" s="30">
        <v>44112</v>
      </c>
      <c r="K174" s="30">
        <v>44150</v>
      </c>
      <c r="L174" s="27">
        <v>305</v>
      </c>
      <c r="M174" s="99" t="s">
        <v>1084</v>
      </c>
      <c r="N174" s="12" t="s">
        <v>923</v>
      </c>
    </row>
    <row r="175" spans="1:14" ht="12" x14ac:dyDescent="0.2">
      <c r="A175" s="90" t="s">
        <v>924</v>
      </c>
      <c r="B175" s="21">
        <v>44118</v>
      </c>
      <c r="C175" s="12" t="s">
        <v>925</v>
      </c>
      <c r="D175" s="12" t="s">
        <v>816</v>
      </c>
      <c r="E175" s="12" t="s">
        <v>19</v>
      </c>
      <c r="F175" s="12"/>
      <c r="G175" s="12" t="s">
        <v>926</v>
      </c>
      <c r="H175" s="9" t="s">
        <v>358</v>
      </c>
      <c r="I175" s="82">
        <v>105</v>
      </c>
      <c r="J175" s="30">
        <v>44118</v>
      </c>
      <c r="K175" s="30">
        <v>44134</v>
      </c>
      <c r="L175" s="27">
        <v>105</v>
      </c>
      <c r="M175" s="99" t="s">
        <v>1085</v>
      </c>
      <c r="N175" s="12" t="s">
        <v>927</v>
      </c>
    </row>
    <row r="176" spans="1:14" ht="22.5" x14ac:dyDescent="0.2">
      <c r="A176" s="13" t="s">
        <v>928</v>
      </c>
      <c r="B176" s="21">
        <v>44123</v>
      </c>
      <c r="C176" s="12" t="s">
        <v>929</v>
      </c>
      <c r="D176" s="12" t="s">
        <v>56</v>
      </c>
      <c r="E176" s="12" t="s">
        <v>61</v>
      </c>
      <c r="F176" s="12" t="s">
        <v>930</v>
      </c>
      <c r="G176" s="12" t="s">
        <v>931</v>
      </c>
      <c r="H176" s="9" t="s">
        <v>932</v>
      </c>
      <c r="I176" s="82">
        <v>2200</v>
      </c>
      <c r="J176" s="30">
        <v>44125</v>
      </c>
      <c r="K176" s="30">
        <v>44127</v>
      </c>
      <c r="L176" s="27">
        <v>2202</v>
      </c>
      <c r="M176" s="99" t="s">
        <v>1086</v>
      </c>
      <c r="N176" s="12" t="s">
        <v>933</v>
      </c>
    </row>
    <row r="177" spans="1:14" ht="22.5" x14ac:dyDescent="0.2">
      <c r="A177" s="13" t="s">
        <v>934</v>
      </c>
      <c r="B177" s="21">
        <v>44124</v>
      </c>
      <c r="C177" s="12" t="s">
        <v>1116</v>
      </c>
      <c r="D177" s="12" t="s">
        <v>15</v>
      </c>
      <c r="E177" s="12" t="s">
        <v>61</v>
      </c>
      <c r="F177" s="12" t="s">
        <v>935</v>
      </c>
      <c r="G177" s="12" t="s">
        <v>510</v>
      </c>
      <c r="H177" s="9" t="s">
        <v>511</v>
      </c>
      <c r="I177" s="82">
        <v>534</v>
      </c>
      <c r="J177" s="30">
        <v>44119</v>
      </c>
      <c r="K177" s="30">
        <v>44120</v>
      </c>
      <c r="L177" s="27">
        <v>529</v>
      </c>
      <c r="M177" s="99" t="s">
        <v>1087</v>
      </c>
      <c r="N177" s="12" t="s">
        <v>936</v>
      </c>
    </row>
    <row r="178" spans="1:14" x14ac:dyDescent="0.25">
      <c r="A178" s="28" t="s">
        <v>937</v>
      </c>
      <c r="B178" s="21">
        <v>44124</v>
      </c>
      <c r="C178" s="12" t="s">
        <v>1118</v>
      </c>
      <c r="D178" s="12" t="s">
        <v>56</v>
      </c>
      <c r="E178" s="12" t="s">
        <v>19</v>
      </c>
      <c r="F178" s="12"/>
      <c r="G178" s="12" t="s">
        <v>287</v>
      </c>
      <c r="H178" s="9" t="s">
        <v>288</v>
      </c>
      <c r="I178" s="82">
        <v>325</v>
      </c>
      <c r="J178" s="30">
        <v>44126</v>
      </c>
      <c r="K178" s="30">
        <v>44126</v>
      </c>
      <c r="L178" s="27">
        <f>325</f>
        <v>325</v>
      </c>
      <c r="M178" s="99" t="s">
        <v>1088</v>
      </c>
      <c r="N178" s="12" t="s">
        <v>938</v>
      </c>
    </row>
    <row r="179" spans="1:14" ht="22.5" x14ac:dyDescent="0.25">
      <c r="A179" s="28" t="s">
        <v>939</v>
      </c>
      <c r="B179" s="21">
        <v>44125</v>
      </c>
      <c r="C179" s="12" t="s">
        <v>940</v>
      </c>
      <c r="D179" s="12" t="s">
        <v>15</v>
      </c>
      <c r="E179" s="12" t="s">
        <v>19</v>
      </c>
      <c r="F179" s="12"/>
      <c r="G179" s="12" t="s">
        <v>941</v>
      </c>
      <c r="H179" s="9" t="s">
        <v>942</v>
      </c>
      <c r="I179" s="82">
        <v>300</v>
      </c>
      <c r="J179" s="30">
        <v>44125</v>
      </c>
      <c r="K179" s="30">
        <v>44125</v>
      </c>
      <c r="L179" s="27">
        <v>300</v>
      </c>
      <c r="M179" s="99" t="s">
        <v>1089</v>
      </c>
      <c r="N179" s="12" t="s">
        <v>943</v>
      </c>
    </row>
    <row r="180" spans="1:14" x14ac:dyDescent="0.2">
      <c r="A180" s="13" t="s">
        <v>944</v>
      </c>
      <c r="B180" s="34">
        <v>44131</v>
      </c>
      <c r="C180" s="32" t="s">
        <v>945</v>
      </c>
      <c r="D180" s="12" t="s">
        <v>816</v>
      </c>
      <c r="E180" s="12" t="s">
        <v>19</v>
      </c>
      <c r="F180" s="12"/>
      <c r="G180" s="12" t="s">
        <v>946</v>
      </c>
      <c r="H180" s="9" t="s">
        <v>214</v>
      </c>
      <c r="I180" s="82">
        <v>36</v>
      </c>
      <c r="J180" s="30">
        <v>44131</v>
      </c>
      <c r="K180" s="30">
        <v>44141</v>
      </c>
      <c r="L180" s="27">
        <v>36</v>
      </c>
      <c r="M180" s="99" t="s">
        <v>1090</v>
      </c>
      <c r="N180" s="12" t="s">
        <v>947</v>
      </c>
    </row>
    <row r="181" spans="1:14" x14ac:dyDescent="0.2">
      <c r="A181" s="13" t="s">
        <v>948</v>
      </c>
      <c r="B181" s="21">
        <v>44133</v>
      </c>
      <c r="C181" s="12" t="s">
        <v>949</v>
      </c>
      <c r="D181" s="12" t="s">
        <v>15</v>
      </c>
      <c r="E181" s="12" t="s">
        <v>19</v>
      </c>
      <c r="F181" s="12"/>
      <c r="G181" s="12" t="s">
        <v>950</v>
      </c>
      <c r="H181" s="9" t="s">
        <v>951</v>
      </c>
      <c r="I181" s="82">
        <v>668</v>
      </c>
      <c r="J181" s="30">
        <v>44130</v>
      </c>
      <c r="K181" s="30">
        <v>44131</v>
      </c>
      <c r="L181" s="27">
        <v>535.25</v>
      </c>
      <c r="M181" s="99" t="s">
        <v>1091</v>
      </c>
      <c r="N181" s="12" t="s">
        <v>952</v>
      </c>
    </row>
    <row r="182" spans="1:14" x14ac:dyDescent="0.2">
      <c r="A182" s="13" t="s">
        <v>953</v>
      </c>
      <c r="B182" s="21">
        <v>44134</v>
      </c>
      <c r="C182" s="12" t="s">
        <v>1122</v>
      </c>
      <c r="D182" s="12" t="s">
        <v>15</v>
      </c>
      <c r="E182" s="12" t="s">
        <v>19</v>
      </c>
      <c r="F182" s="12"/>
      <c r="G182" s="12" t="s">
        <v>278</v>
      </c>
      <c r="H182" s="9" t="s">
        <v>279</v>
      </c>
      <c r="I182" s="82">
        <v>880</v>
      </c>
      <c r="J182" s="30">
        <v>44136</v>
      </c>
      <c r="K182" s="30">
        <v>44142</v>
      </c>
      <c r="L182" s="27">
        <v>880</v>
      </c>
      <c r="M182" s="99" t="s">
        <v>1092</v>
      </c>
      <c r="N182" s="12" t="s">
        <v>954</v>
      </c>
    </row>
    <row r="183" spans="1:14" x14ac:dyDescent="0.2">
      <c r="A183" s="13" t="s">
        <v>955</v>
      </c>
      <c r="B183" s="34">
        <v>44138</v>
      </c>
      <c r="C183" s="32" t="s">
        <v>29</v>
      </c>
      <c r="D183" s="12" t="s">
        <v>15</v>
      </c>
      <c r="E183" s="12" t="s">
        <v>19</v>
      </c>
      <c r="F183" s="12"/>
      <c r="G183" s="12" t="s">
        <v>30</v>
      </c>
      <c r="H183" s="19" t="s">
        <v>31</v>
      </c>
      <c r="I183" s="82">
        <v>1380</v>
      </c>
      <c r="J183" s="30">
        <v>44013</v>
      </c>
      <c r="K183" s="30">
        <v>44076</v>
      </c>
      <c r="L183" s="27">
        <v>1380</v>
      </c>
      <c r="M183" s="99" t="s">
        <v>1124</v>
      </c>
      <c r="N183" s="12" t="s">
        <v>956</v>
      </c>
    </row>
    <row r="184" spans="1:14" ht="33.75" x14ac:dyDescent="0.2">
      <c r="A184" s="23" t="s">
        <v>957</v>
      </c>
      <c r="B184" s="21">
        <v>44139</v>
      </c>
      <c r="C184" s="12" t="s">
        <v>958</v>
      </c>
      <c r="D184" s="12" t="s">
        <v>816</v>
      </c>
      <c r="E184" s="12" t="s">
        <v>303</v>
      </c>
      <c r="F184" s="12"/>
      <c r="G184" s="12" t="s">
        <v>345</v>
      </c>
      <c r="H184" s="43" t="s">
        <v>346</v>
      </c>
      <c r="I184" s="82">
        <v>17040</v>
      </c>
      <c r="J184" s="30">
        <v>44136</v>
      </c>
      <c r="K184" s="30">
        <v>44500</v>
      </c>
      <c r="L184" s="27">
        <f>1218.36+1559.16+1831.8+2125.74+2006.46+2061.84+1678.48</f>
        <v>12481.84</v>
      </c>
      <c r="M184" s="99" t="s">
        <v>1129</v>
      </c>
      <c r="N184" s="12" t="s">
        <v>1128</v>
      </c>
    </row>
    <row r="185" spans="1:14" x14ac:dyDescent="0.2">
      <c r="A185" s="28" t="s">
        <v>959</v>
      </c>
      <c r="B185" s="21">
        <v>44139</v>
      </c>
      <c r="C185" s="12" t="s">
        <v>960</v>
      </c>
      <c r="D185" s="12" t="s">
        <v>15</v>
      </c>
      <c r="E185" s="12" t="s">
        <v>19</v>
      </c>
      <c r="F185" s="12"/>
      <c r="G185" s="12" t="s">
        <v>30</v>
      </c>
      <c r="H185" s="22" t="s">
        <v>31</v>
      </c>
      <c r="I185" s="82">
        <v>3044.84</v>
      </c>
      <c r="J185" s="30">
        <v>43891</v>
      </c>
      <c r="K185" s="30">
        <v>44135</v>
      </c>
      <c r="L185" s="27"/>
      <c r="M185" s="99" t="s">
        <v>1093</v>
      </c>
      <c r="N185" s="12" t="s">
        <v>961</v>
      </c>
    </row>
    <row r="186" spans="1:14" x14ac:dyDescent="0.2">
      <c r="A186" s="28" t="s">
        <v>962</v>
      </c>
      <c r="B186" s="21">
        <v>44139</v>
      </c>
      <c r="C186" s="12" t="s">
        <v>963</v>
      </c>
      <c r="D186" s="12" t="s">
        <v>40</v>
      </c>
      <c r="E186" s="12" t="s">
        <v>19</v>
      </c>
      <c r="F186" s="12"/>
      <c r="G186" s="12" t="s">
        <v>30</v>
      </c>
      <c r="H186" s="22" t="s">
        <v>31</v>
      </c>
      <c r="I186" s="82">
        <v>1029.76</v>
      </c>
      <c r="J186" s="30">
        <v>43891</v>
      </c>
      <c r="K186" s="30">
        <v>44012</v>
      </c>
      <c r="L186" s="27">
        <v>1029.76</v>
      </c>
      <c r="M186" s="99" t="s">
        <v>1125</v>
      </c>
      <c r="N186" s="12" t="s">
        <v>964</v>
      </c>
    </row>
    <row r="187" spans="1:14" x14ac:dyDescent="0.2">
      <c r="A187" s="13" t="s">
        <v>965</v>
      </c>
      <c r="B187" s="21">
        <v>44140</v>
      </c>
      <c r="C187" s="12" t="s">
        <v>966</v>
      </c>
      <c r="D187" s="12" t="s">
        <v>40</v>
      </c>
      <c r="E187" s="12" t="s">
        <v>19</v>
      </c>
      <c r="F187" s="12"/>
      <c r="G187" s="12" t="s">
        <v>946</v>
      </c>
      <c r="H187" s="9" t="s">
        <v>214</v>
      </c>
      <c r="I187" s="82">
        <v>268.47000000000003</v>
      </c>
      <c r="J187" s="30">
        <v>44139</v>
      </c>
      <c r="K187" s="30">
        <v>44165</v>
      </c>
      <c r="L187" s="27">
        <v>268.47000000000003</v>
      </c>
      <c r="M187" s="99" t="s">
        <v>1094</v>
      </c>
      <c r="N187" s="12" t="s">
        <v>967</v>
      </c>
    </row>
    <row r="188" spans="1:14" x14ac:dyDescent="0.2">
      <c r="A188" s="13" t="s">
        <v>968</v>
      </c>
      <c r="B188" s="21">
        <v>44140</v>
      </c>
      <c r="C188" s="12" t="s">
        <v>969</v>
      </c>
      <c r="D188" s="12" t="s">
        <v>40</v>
      </c>
      <c r="E188" s="12" t="s">
        <v>19</v>
      </c>
      <c r="F188" s="12"/>
      <c r="G188" s="12" t="s">
        <v>66</v>
      </c>
      <c r="H188" s="19" t="s">
        <v>67</v>
      </c>
      <c r="I188" s="82">
        <v>29.5</v>
      </c>
      <c r="J188" s="30">
        <v>44126</v>
      </c>
      <c r="K188" s="30">
        <v>44180</v>
      </c>
      <c r="L188" s="56"/>
      <c r="M188" s="99" t="s">
        <v>1095</v>
      </c>
      <c r="N188" s="12" t="s">
        <v>970</v>
      </c>
    </row>
    <row r="189" spans="1:14" ht="84" customHeight="1" x14ac:dyDescent="0.2">
      <c r="A189" s="23" t="s">
        <v>1158</v>
      </c>
      <c r="B189" s="21">
        <v>44140</v>
      </c>
      <c r="C189" s="12" t="s">
        <v>1159</v>
      </c>
      <c r="D189" s="12" t="s">
        <v>15</v>
      </c>
      <c r="E189" s="12" t="s">
        <v>1160</v>
      </c>
      <c r="F189" s="12"/>
      <c r="G189" s="12" t="s">
        <v>1161</v>
      </c>
      <c r="H189" s="19" t="s">
        <v>1162</v>
      </c>
      <c r="I189" s="82">
        <v>21228</v>
      </c>
      <c r="J189" s="30">
        <v>44166</v>
      </c>
      <c r="K189" s="30">
        <v>44561</v>
      </c>
      <c r="L189" s="27">
        <f>1632.92+1632.92+1632.92+1632.92</f>
        <v>6531.68</v>
      </c>
      <c r="M189" s="27" t="s">
        <v>1163</v>
      </c>
      <c r="N189" s="12" t="s">
        <v>1164</v>
      </c>
    </row>
    <row r="190" spans="1:14" x14ac:dyDescent="0.2">
      <c r="A190" s="13" t="s">
        <v>971</v>
      </c>
      <c r="B190" s="21">
        <v>44144</v>
      </c>
      <c r="C190" s="12" t="s">
        <v>1115</v>
      </c>
      <c r="D190" s="12" t="s">
        <v>15</v>
      </c>
      <c r="E190" s="12" t="s">
        <v>19</v>
      </c>
      <c r="F190" s="12"/>
      <c r="G190" s="12" t="s">
        <v>972</v>
      </c>
      <c r="H190" s="19" t="s">
        <v>973</v>
      </c>
      <c r="I190" s="82">
        <v>110</v>
      </c>
      <c r="J190" s="30">
        <v>44141</v>
      </c>
      <c r="K190" s="30">
        <v>44155</v>
      </c>
      <c r="L190" s="27">
        <v>110</v>
      </c>
      <c r="M190" s="99" t="s">
        <v>1096</v>
      </c>
      <c r="N190" s="12" t="s">
        <v>974</v>
      </c>
    </row>
    <row r="191" spans="1:14" ht="22.5" x14ac:dyDescent="0.2">
      <c r="A191" s="91" t="s">
        <v>975</v>
      </c>
      <c r="B191" s="21">
        <v>44146</v>
      </c>
      <c r="C191" s="1" t="s">
        <v>976</v>
      </c>
      <c r="D191" s="12" t="s">
        <v>15</v>
      </c>
      <c r="E191" s="12" t="s">
        <v>19</v>
      </c>
      <c r="F191" s="12"/>
      <c r="G191" s="12" t="s">
        <v>977</v>
      </c>
      <c r="H191" s="19" t="s">
        <v>978</v>
      </c>
      <c r="I191" s="82">
        <v>320</v>
      </c>
      <c r="J191" s="30">
        <v>44144</v>
      </c>
      <c r="K191" s="30">
        <v>44151</v>
      </c>
      <c r="L191" s="27">
        <v>320</v>
      </c>
      <c r="M191" s="99" t="s">
        <v>1127</v>
      </c>
      <c r="N191" s="12" t="s">
        <v>1126</v>
      </c>
    </row>
    <row r="192" spans="1:14" ht="22.5" x14ac:dyDescent="0.25">
      <c r="A192" s="28" t="s">
        <v>979</v>
      </c>
      <c r="B192" s="21">
        <v>44146</v>
      </c>
      <c r="C192" s="12" t="s">
        <v>980</v>
      </c>
      <c r="D192" s="12" t="s">
        <v>15</v>
      </c>
      <c r="E192" s="12" t="s">
        <v>19</v>
      </c>
      <c r="F192" s="12"/>
      <c r="G192" s="12" t="s">
        <v>981</v>
      </c>
      <c r="H192" s="19" t="s">
        <v>982</v>
      </c>
      <c r="I192" s="82">
        <v>3384</v>
      </c>
      <c r="J192" s="30">
        <v>44136</v>
      </c>
      <c r="K192" s="30">
        <v>44500</v>
      </c>
      <c r="L192" s="27">
        <v>3384</v>
      </c>
      <c r="M192" s="100" t="s">
        <v>1142</v>
      </c>
      <c r="N192" s="12" t="s">
        <v>983</v>
      </c>
    </row>
    <row r="193" spans="1:15" x14ac:dyDescent="0.25">
      <c r="A193" s="28" t="s">
        <v>984</v>
      </c>
      <c r="B193" s="21">
        <v>44151</v>
      </c>
      <c r="C193" s="12" t="s">
        <v>985</v>
      </c>
      <c r="D193" s="12" t="s">
        <v>40</v>
      </c>
      <c r="E193" s="12" t="s">
        <v>19</v>
      </c>
      <c r="F193" s="28"/>
      <c r="G193" s="12" t="s">
        <v>986</v>
      </c>
      <c r="H193" s="9" t="s">
        <v>987</v>
      </c>
      <c r="I193" s="82">
        <v>150</v>
      </c>
      <c r="J193" s="30">
        <v>44147</v>
      </c>
      <c r="K193" s="30">
        <v>44196</v>
      </c>
      <c r="L193" s="27"/>
      <c r="M193" s="99" t="s">
        <v>1097</v>
      </c>
      <c r="N193" s="12" t="s">
        <v>988</v>
      </c>
    </row>
    <row r="194" spans="1:15" ht="22.5" x14ac:dyDescent="0.25">
      <c r="A194" s="28" t="s">
        <v>989</v>
      </c>
      <c r="B194" s="21">
        <v>44151</v>
      </c>
      <c r="C194" s="12" t="s">
        <v>940</v>
      </c>
      <c r="D194" s="12" t="s">
        <v>15</v>
      </c>
      <c r="E194" s="12" t="s">
        <v>19</v>
      </c>
      <c r="F194" s="12"/>
      <c r="G194" s="12" t="s">
        <v>941</v>
      </c>
      <c r="H194" s="9" t="s">
        <v>942</v>
      </c>
      <c r="I194" s="82">
        <v>1050</v>
      </c>
      <c r="J194" s="30">
        <v>44152</v>
      </c>
      <c r="K194" s="30">
        <v>44154</v>
      </c>
      <c r="L194" s="98"/>
      <c r="M194" s="99" t="s">
        <v>1098</v>
      </c>
      <c r="N194" s="12" t="s">
        <v>990</v>
      </c>
    </row>
    <row r="195" spans="1:15" ht="22.5" x14ac:dyDescent="0.25">
      <c r="A195" s="28" t="s">
        <v>991</v>
      </c>
      <c r="B195" s="21">
        <v>44151</v>
      </c>
      <c r="C195" s="12" t="s">
        <v>992</v>
      </c>
      <c r="D195" s="12" t="s">
        <v>40</v>
      </c>
      <c r="E195" s="12" t="s">
        <v>61</v>
      </c>
      <c r="F195" s="12" t="s">
        <v>188</v>
      </c>
      <c r="G195" s="12" t="s">
        <v>551</v>
      </c>
      <c r="H195" s="19" t="s">
        <v>552</v>
      </c>
      <c r="I195" s="82">
        <v>650</v>
      </c>
      <c r="J195" s="30">
        <v>44147</v>
      </c>
      <c r="K195" s="30">
        <v>44196</v>
      </c>
      <c r="L195" s="27">
        <v>650</v>
      </c>
      <c r="M195" s="99" t="s">
        <v>1100</v>
      </c>
      <c r="N195" s="12" t="s">
        <v>993</v>
      </c>
    </row>
    <row r="196" spans="1:15" ht="22.5" x14ac:dyDescent="0.25">
      <c r="A196" s="92" t="s">
        <v>994</v>
      </c>
      <c r="B196" s="34">
        <v>44146</v>
      </c>
      <c r="C196" s="32" t="s">
        <v>995</v>
      </c>
      <c r="D196" s="32" t="s">
        <v>40</v>
      </c>
      <c r="E196" s="32" t="s">
        <v>61</v>
      </c>
      <c r="F196" s="32" t="s">
        <v>1134</v>
      </c>
      <c r="G196" s="32" t="s">
        <v>66</v>
      </c>
      <c r="H196" s="35" t="s">
        <v>67</v>
      </c>
      <c r="I196" s="84">
        <v>350</v>
      </c>
      <c r="J196" s="44">
        <v>44148</v>
      </c>
      <c r="K196" s="44">
        <v>44180</v>
      </c>
      <c r="L196" s="58">
        <v>350</v>
      </c>
      <c r="M196" s="101" t="s">
        <v>1099</v>
      </c>
      <c r="N196" s="32" t="s">
        <v>996</v>
      </c>
    </row>
    <row r="197" spans="1:15" ht="22.5" x14ac:dyDescent="0.2">
      <c r="A197" s="93" t="s">
        <v>997</v>
      </c>
      <c r="B197" s="21">
        <v>44159</v>
      </c>
      <c r="C197" s="12" t="s">
        <v>998</v>
      </c>
      <c r="D197" s="12" t="s">
        <v>15</v>
      </c>
      <c r="E197" s="12" t="s">
        <v>19</v>
      </c>
      <c r="F197" s="12"/>
      <c r="G197" s="12" t="s">
        <v>243</v>
      </c>
      <c r="H197" s="19" t="s">
        <v>244</v>
      </c>
      <c r="I197" s="82">
        <v>1638</v>
      </c>
      <c r="J197" s="30">
        <v>44099</v>
      </c>
      <c r="K197" s="30">
        <v>44110</v>
      </c>
      <c r="L197" s="27">
        <v>1638</v>
      </c>
      <c r="M197" s="99" t="s">
        <v>1103</v>
      </c>
      <c r="N197" s="12" t="s">
        <v>999</v>
      </c>
      <c r="O197" s="12"/>
    </row>
    <row r="198" spans="1:15" ht="22.5" x14ac:dyDescent="0.2">
      <c r="A198" s="94" t="s">
        <v>1000</v>
      </c>
      <c r="B198" s="21">
        <v>44159</v>
      </c>
      <c r="C198" s="12" t="s">
        <v>1001</v>
      </c>
      <c r="D198" s="32" t="s">
        <v>40</v>
      </c>
      <c r="E198" s="12" t="s">
        <v>19</v>
      </c>
      <c r="F198" s="12"/>
      <c r="G198" s="12" t="s">
        <v>1002</v>
      </c>
      <c r="H198" s="9" t="s">
        <v>987</v>
      </c>
      <c r="I198" s="82">
        <v>92</v>
      </c>
      <c r="J198" s="30">
        <v>44159</v>
      </c>
      <c r="K198" s="30">
        <v>44196</v>
      </c>
      <c r="L198" s="27">
        <v>92</v>
      </c>
      <c r="M198" s="99" t="s">
        <v>1102</v>
      </c>
      <c r="N198" s="12" t="s">
        <v>1003</v>
      </c>
      <c r="O198" s="12"/>
    </row>
    <row r="199" spans="1:15" ht="22.5" x14ac:dyDescent="0.2">
      <c r="A199" s="90" t="s">
        <v>1004</v>
      </c>
      <c r="B199" s="34">
        <v>44161</v>
      </c>
      <c r="C199" s="32" t="s">
        <v>1117</v>
      </c>
      <c r="D199" s="32" t="s">
        <v>15</v>
      </c>
      <c r="E199" s="32" t="s">
        <v>19</v>
      </c>
      <c r="F199" s="32"/>
      <c r="G199" s="32" t="s">
        <v>1005</v>
      </c>
      <c r="H199" s="9" t="s">
        <v>1006</v>
      </c>
      <c r="I199" s="82">
        <v>345</v>
      </c>
      <c r="J199" s="30">
        <v>44113</v>
      </c>
      <c r="K199" s="30">
        <v>44159</v>
      </c>
      <c r="L199" s="27">
        <v>345</v>
      </c>
      <c r="M199" s="99" t="s">
        <v>1106</v>
      </c>
      <c r="N199" s="12" t="s">
        <v>1007</v>
      </c>
      <c r="O199" s="12"/>
    </row>
    <row r="200" spans="1:15" ht="12" x14ac:dyDescent="0.2">
      <c r="A200" s="90" t="s">
        <v>1008</v>
      </c>
      <c r="B200" s="21">
        <v>44174</v>
      </c>
      <c r="C200" s="12" t="s">
        <v>1009</v>
      </c>
      <c r="D200" s="12" t="s">
        <v>40</v>
      </c>
      <c r="E200" s="12" t="s">
        <v>19</v>
      </c>
      <c r="F200" s="12"/>
      <c r="G200" s="12" t="s">
        <v>219</v>
      </c>
      <c r="H200" s="9" t="s">
        <v>179</v>
      </c>
      <c r="I200" s="82">
        <v>1425</v>
      </c>
      <c r="J200" s="30">
        <v>44172</v>
      </c>
      <c r="K200" s="30">
        <v>44183</v>
      </c>
      <c r="L200" s="27">
        <v>1435</v>
      </c>
      <c r="M200" s="99" t="s">
        <v>1101</v>
      </c>
      <c r="N200" s="12" t="s">
        <v>1010</v>
      </c>
    </row>
    <row r="201" spans="1:15" ht="12" x14ac:dyDescent="0.2">
      <c r="A201" s="90" t="s">
        <v>1011</v>
      </c>
      <c r="B201" s="21">
        <v>44174</v>
      </c>
      <c r="C201" s="12" t="s">
        <v>1012</v>
      </c>
      <c r="D201" s="12" t="s">
        <v>40</v>
      </c>
      <c r="E201" s="12" t="s">
        <v>19</v>
      </c>
      <c r="F201" s="12"/>
      <c r="G201" s="12" t="s">
        <v>492</v>
      </c>
      <c r="H201" s="9" t="s">
        <v>493</v>
      </c>
      <c r="I201" s="82">
        <v>80</v>
      </c>
      <c r="J201" s="30">
        <v>44174</v>
      </c>
      <c r="K201" s="30">
        <v>44195</v>
      </c>
      <c r="L201" s="27">
        <v>80</v>
      </c>
      <c r="M201" s="99" t="s">
        <v>1104</v>
      </c>
      <c r="N201" s="12" t="s">
        <v>1013</v>
      </c>
    </row>
    <row r="202" spans="1:15" ht="12.75" x14ac:dyDescent="0.2">
      <c r="A202" s="94" t="s">
        <v>1014</v>
      </c>
      <c r="B202" s="21">
        <v>44174</v>
      </c>
      <c r="C202" s="12" t="s">
        <v>1015</v>
      </c>
      <c r="D202" s="12" t="s">
        <v>40</v>
      </c>
      <c r="E202" s="12" t="s">
        <v>19</v>
      </c>
      <c r="F202" s="12"/>
      <c r="G202" s="12" t="s">
        <v>946</v>
      </c>
      <c r="H202" s="9" t="s">
        <v>214</v>
      </c>
      <c r="I202" s="82">
        <v>117.5</v>
      </c>
      <c r="J202" s="30">
        <v>44179</v>
      </c>
      <c r="K202" s="30">
        <v>44196</v>
      </c>
      <c r="L202" s="27">
        <v>117.5</v>
      </c>
      <c r="M202" s="99" t="s">
        <v>1107</v>
      </c>
      <c r="N202" s="12" t="s">
        <v>1016</v>
      </c>
    </row>
    <row r="203" spans="1:15" ht="12" x14ac:dyDescent="0.2">
      <c r="A203" s="93" t="s">
        <v>1017</v>
      </c>
      <c r="B203" s="21">
        <v>44176</v>
      </c>
      <c r="C203" s="12" t="s">
        <v>1018</v>
      </c>
      <c r="D203" s="12" t="s">
        <v>40</v>
      </c>
      <c r="E203" s="12" t="s">
        <v>19</v>
      </c>
      <c r="F203" s="12"/>
      <c r="G203" s="12" t="s">
        <v>1019</v>
      </c>
      <c r="H203" s="9" t="s">
        <v>1006</v>
      </c>
      <c r="I203" s="82">
        <v>550</v>
      </c>
      <c r="J203" s="30">
        <v>44175</v>
      </c>
      <c r="K203" s="30">
        <v>44195</v>
      </c>
      <c r="L203" s="27">
        <v>550</v>
      </c>
      <c r="M203" s="99" t="s">
        <v>1105</v>
      </c>
      <c r="N203" s="12" t="s">
        <v>1020</v>
      </c>
    </row>
    <row r="204" spans="1:15" ht="12" x14ac:dyDescent="0.2">
      <c r="A204" s="93" t="s">
        <v>1021</v>
      </c>
      <c r="B204" s="21">
        <v>44179</v>
      </c>
      <c r="C204" s="13" t="s">
        <v>1022</v>
      </c>
      <c r="D204" s="12" t="s">
        <v>40</v>
      </c>
      <c r="E204" s="12" t="s">
        <v>19</v>
      </c>
      <c r="F204" s="12"/>
      <c r="G204" s="12" t="s">
        <v>1023</v>
      </c>
      <c r="H204" s="9" t="s">
        <v>1024</v>
      </c>
      <c r="I204" s="82">
        <v>380</v>
      </c>
      <c r="J204" s="30">
        <v>44186</v>
      </c>
      <c r="K204" s="30">
        <v>44186</v>
      </c>
      <c r="L204" s="27">
        <v>380</v>
      </c>
      <c r="M204" s="99" t="s">
        <v>1108</v>
      </c>
      <c r="N204" s="12" t="s">
        <v>1025</v>
      </c>
    </row>
    <row r="205" spans="1:15" ht="33.75" x14ac:dyDescent="0.2">
      <c r="A205" s="13" t="s">
        <v>1026</v>
      </c>
      <c r="B205" s="21">
        <v>44179</v>
      </c>
      <c r="C205" s="13" t="s">
        <v>1121</v>
      </c>
      <c r="D205" s="12" t="s">
        <v>15</v>
      </c>
      <c r="E205" s="12" t="s">
        <v>61</v>
      </c>
      <c r="F205" s="14" t="s">
        <v>1136</v>
      </c>
      <c r="G205" s="12" t="s">
        <v>1027</v>
      </c>
      <c r="H205" s="9" t="s">
        <v>1028</v>
      </c>
      <c r="I205" s="82">
        <v>5500</v>
      </c>
      <c r="J205" s="30">
        <v>44166</v>
      </c>
      <c r="K205" s="30">
        <v>43876</v>
      </c>
      <c r="L205" s="27">
        <v>5500</v>
      </c>
      <c r="M205" s="99" t="s">
        <v>1109</v>
      </c>
      <c r="N205" s="12" t="s">
        <v>1029</v>
      </c>
    </row>
    <row r="206" spans="1:15" x14ac:dyDescent="0.2">
      <c r="A206" s="13" t="s">
        <v>1030</v>
      </c>
      <c r="B206" s="95">
        <v>44180</v>
      </c>
      <c r="C206" s="12" t="s">
        <v>1031</v>
      </c>
      <c r="D206" s="12" t="s">
        <v>40</v>
      </c>
      <c r="E206" s="12" t="s">
        <v>19</v>
      </c>
      <c r="F206" s="12"/>
      <c r="G206" s="12" t="s">
        <v>926</v>
      </c>
      <c r="H206" s="9" t="s">
        <v>358</v>
      </c>
      <c r="I206" s="103">
        <v>284.8</v>
      </c>
      <c r="J206" s="30">
        <v>44166</v>
      </c>
      <c r="K206" s="30">
        <v>44166</v>
      </c>
      <c r="L206" s="27">
        <v>284</v>
      </c>
      <c r="M206" s="99" t="s">
        <v>1110</v>
      </c>
      <c r="N206" s="12" t="s">
        <v>1032</v>
      </c>
    </row>
    <row r="207" spans="1:15" ht="22.5" x14ac:dyDescent="0.2">
      <c r="A207" s="13" t="s">
        <v>1033</v>
      </c>
      <c r="B207" s="87">
        <v>44181</v>
      </c>
      <c r="C207" s="12" t="s">
        <v>1034</v>
      </c>
      <c r="D207" s="32" t="s">
        <v>40</v>
      </c>
      <c r="E207" s="32" t="s">
        <v>19</v>
      </c>
      <c r="G207" s="12" t="s">
        <v>1035</v>
      </c>
      <c r="H207" s="33" t="s">
        <v>1036</v>
      </c>
      <c r="I207" s="104">
        <v>560</v>
      </c>
      <c r="J207" s="44">
        <v>44186</v>
      </c>
      <c r="K207" s="44">
        <v>44187</v>
      </c>
      <c r="L207" s="58">
        <v>473.6</v>
      </c>
      <c r="M207" s="101" t="s">
        <v>1111</v>
      </c>
      <c r="N207" s="32" t="s">
        <v>1037</v>
      </c>
    </row>
    <row r="208" spans="1:15" x14ac:dyDescent="0.25">
      <c r="A208" s="28" t="s">
        <v>1038</v>
      </c>
      <c r="B208" s="95">
        <v>44181</v>
      </c>
      <c r="C208" s="12" t="s">
        <v>1039</v>
      </c>
      <c r="D208" s="12" t="s">
        <v>40</v>
      </c>
      <c r="E208" s="12" t="s">
        <v>19</v>
      </c>
      <c r="F208" s="12"/>
      <c r="G208" s="12" t="s">
        <v>1040</v>
      </c>
      <c r="H208" s="9" t="s">
        <v>113</v>
      </c>
      <c r="I208" s="82">
        <v>900</v>
      </c>
      <c r="J208" s="30">
        <v>44186</v>
      </c>
      <c r="K208" s="30">
        <v>44186</v>
      </c>
      <c r="L208" s="27">
        <v>900</v>
      </c>
      <c r="M208" s="99" t="s">
        <v>1112</v>
      </c>
      <c r="N208" s="12" t="s">
        <v>1041</v>
      </c>
    </row>
    <row r="209" spans="1:14" ht="12" x14ac:dyDescent="0.2">
      <c r="A209" s="13" t="s">
        <v>1042</v>
      </c>
      <c r="B209" s="95">
        <v>44181</v>
      </c>
      <c r="C209" s="96" t="s">
        <v>1120</v>
      </c>
      <c r="D209" s="12" t="s">
        <v>40</v>
      </c>
      <c r="E209" s="12" t="s">
        <v>19</v>
      </c>
      <c r="F209" s="12"/>
      <c r="G209" s="12" t="s">
        <v>676</v>
      </c>
      <c r="H209" s="33" t="s">
        <v>677</v>
      </c>
      <c r="I209" s="82">
        <v>105.74</v>
      </c>
      <c r="J209" s="30">
        <v>44181</v>
      </c>
      <c r="K209" s="30">
        <v>44195</v>
      </c>
      <c r="L209" s="27">
        <v>105.74</v>
      </c>
      <c r="M209" s="99" t="s">
        <v>1141</v>
      </c>
      <c r="N209" s="12" t="s">
        <v>1043</v>
      </c>
    </row>
    <row r="210" spans="1:14" ht="22.5" x14ac:dyDescent="0.2">
      <c r="A210" s="13" t="s">
        <v>1044</v>
      </c>
      <c r="B210" s="95">
        <v>44181</v>
      </c>
      <c r="C210" s="12" t="s">
        <v>1119</v>
      </c>
      <c r="D210" s="12" t="s">
        <v>40</v>
      </c>
      <c r="E210" s="12" t="s">
        <v>19</v>
      </c>
      <c r="F210" s="12"/>
      <c r="G210" s="12" t="s">
        <v>1002</v>
      </c>
      <c r="H210" s="9" t="s">
        <v>987</v>
      </c>
      <c r="I210" s="82">
        <v>150</v>
      </c>
      <c r="J210" s="30">
        <v>44181</v>
      </c>
      <c r="K210" s="30">
        <v>44227</v>
      </c>
      <c r="L210" s="27">
        <v>150</v>
      </c>
      <c r="M210" s="99" t="s">
        <v>1113</v>
      </c>
      <c r="N210" s="12" t="s">
        <v>1045</v>
      </c>
    </row>
    <row r="211" spans="1:14" x14ac:dyDescent="0.2">
      <c r="A211" s="13" t="s">
        <v>1046</v>
      </c>
      <c r="B211" s="37">
        <v>44183</v>
      </c>
      <c r="C211" s="97" t="s">
        <v>1047</v>
      </c>
      <c r="D211" s="14" t="s">
        <v>15</v>
      </c>
      <c r="E211" s="12" t="s">
        <v>19</v>
      </c>
      <c r="F211" s="14"/>
      <c r="G211" s="14" t="s">
        <v>834</v>
      </c>
      <c r="H211" s="19" t="s">
        <v>792</v>
      </c>
      <c r="I211" s="82">
        <v>10000</v>
      </c>
      <c r="J211" s="30">
        <v>44058</v>
      </c>
      <c r="K211" s="30">
        <v>44149</v>
      </c>
      <c r="L211" s="27">
        <f>2454.74+2454.74+482.7+2548.58+2454.74</f>
        <v>10395.5</v>
      </c>
      <c r="M211" s="99" t="s">
        <v>835</v>
      </c>
      <c r="N211" s="14" t="s">
        <v>1048</v>
      </c>
    </row>
    <row r="212" spans="1:14" ht="22.5" x14ac:dyDescent="0.2">
      <c r="A212" s="13" t="s">
        <v>1049</v>
      </c>
      <c r="B212" s="21">
        <v>44186</v>
      </c>
      <c r="C212" s="12" t="s">
        <v>1114</v>
      </c>
      <c r="D212" s="12" t="s">
        <v>15</v>
      </c>
      <c r="E212" s="12" t="s">
        <v>19</v>
      </c>
      <c r="F212" s="12"/>
      <c r="G212" s="12" t="s">
        <v>1050</v>
      </c>
      <c r="H212" s="19" t="s">
        <v>1051</v>
      </c>
      <c r="I212" s="82">
        <v>581.4</v>
      </c>
      <c r="J212" s="30">
        <v>44186</v>
      </c>
      <c r="K212" s="30">
        <v>44195</v>
      </c>
      <c r="L212" s="27">
        <v>595.30999999999995</v>
      </c>
      <c r="M212" s="99" t="s">
        <v>1130</v>
      </c>
      <c r="N212" s="12" t="s">
        <v>1052</v>
      </c>
    </row>
    <row r="213" spans="1:14" ht="22.5" x14ac:dyDescent="0.2">
      <c r="A213" s="13" t="s">
        <v>1053</v>
      </c>
      <c r="B213" s="21">
        <v>44186</v>
      </c>
      <c r="C213" s="12" t="s">
        <v>1054</v>
      </c>
      <c r="D213" s="12" t="s">
        <v>15</v>
      </c>
      <c r="E213" s="12" t="s">
        <v>61</v>
      </c>
      <c r="F213" s="14" t="s">
        <v>1140</v>
      </c>
      <c r="G213" s="12" t="s">
        <v>1055</v>
      </c>
      <c r="H213" s="19" t="s">
        <v>726</v>
      </c>
      <c r="I213" s="82">
        <v>1300</v>
      </c>
      <c r="J213" s="30">
        <v>44195</v>
      </c>
      <c r="K213" s="30">
        <v>44560</v>
      </c>
      <c r="L213" s="27">
        <v>1042</v>
      </c>
      <c r="M213" s="99" t="s">
        <v>1137</v>
      </c>
      <c r="N213" s="12" t="s">
        <v>1056</v>
      </c>
    </row>
    <row r="214" spans="1:14" ht="12" x14ac:dyDescent="0.2">
      <c r="A214" s="93" t="s">
        <v>1057</v>
      </c>
      <c r="B214" s="34">
        <v>44186</v>
      </c>
      <c r="C214" s="32" t="s">
        <v>1058</v>
      </c>
      <c r="D214" s="32" t="s">
        <v>15</v>
      </c>
      <c r="E214" s="12" t="s">
        <v>19</v>
      </c>
      <c r="F214" s="12"/>
      <c r="G214" s="12" t="s">
        <v>30</v>
      </c>
      <c r="H214" s="22" t="s">
        <v>31</v>
      </c>
      <c r="I214" s="82">
        <v>50</v>
      </c>
      <c r="J214" s="30">
        <v>44115</v>
      </c>
      <c r="K214" s="30">
        <v>44124</v>
      </c>
      <c r="L214" s="27"/>
      <c r="M214" s="99" t="s">
        <v>1131</v>
      </c>
      <c r="N214" s="12" t="s">
        <v>1059</v>
      </c>
    </row>
    <row r="215" spans="1:14" ht="22.5" x14ac:dyDescent="0.2">
      <c r="A215" s="93" t="s">
        <v>1060</v>
      </c>
      <c r="B215" s="21">
        <v>44186</v>
      </c>
      <c r="C215" s="12" t="s">
        <v>1061</v>
      </c>
      <c r="D215" s="12" t="s">
        <v>56</v>
      </c>
      <c r="E215" s="12" t="s">
        <v>61</v>
      </c>
      <c r="F215" s="12"/>
      <c r="G215" s="12" t="s">
        <v>931</v>
      </c>
      <c r="H215" s="9" t="s">
        <v>932</v>
      </c>
      <c r="I215" s="82">
        <v>11250</v>
      </c>
      <c r="J215" s="30">
        <v>44562</v>
      </c>
      <c r="K215" s="30">
        <v>44227</v>
      </c>
      <c r="L215" s="27">
        <f>425</f>
        <v>425</v>
      </c>
      <c r="M215" s="99" t="s">
        <v>1138</v>
      </c>
      <c r="N215" s="12" t="s">
        <v>1062</v>
      </c>
    </row>
    <row r="216" spans="1:14" ht="22.5" x14ac:dyDescent="0.2">
      <c r="A216" s="13" t="s">
        <v>1063</v>
      </c>
      <c r="B216" s="21">
        <v>44187</v>
      </c>
      <c r="C216" s="12" t="s">
        <v>1064</v>
      </c>
      <c r="D216" s="12" t="s">
        <v>816</v>
      </c>
      <c r="E216" s="12" t="s">
        <v>19</v>
      </c>
      <c r="F216" s="12"/>
      <c r="G216" s="12" t="s">
        <v>1065</v>
      </c>
      <c r="H216" s="45" t="s">
        <v>1066</v>
      </c>
      <c r="I216" s="82">
        <v>1066</v>
      </c>
      <c r="J216" s="30">
        <v>44193</v>
      </c>
      <c r="K216" s="30">
        <v>44202</v>
      </c>
      <c r="L216" s="27"/>
      <c r="M216" s="99" t="s">
        <v>1133</v>
      </c>
      <c r="N216" s="12" t="s">
        <v>1132</v>
      </c>
    </row>
    <row r="217" spans="1:14" ht="152.25" customHeight="1" x14ac:dyDescent="0.2">
      <c r="A217" s="13" t="s">
        <v>1067</v>
      </c>
      <c r="B217" s="21">
        <v>44195</v>
      </c>
      <c r="C217" s="12" t="s">
        <v>1068</v>
      </c>
      <c r="D217" s="12" t="s">
        <v>15</v>
      </c>
      <c r="E217" s="12" t="s">
        <v>61</v>
      </c>
      <c r="F217" s="12" t="s">
        <v>1071</v>
      </c>
      <c r="G217" s="20" t="s">
        <v>1143</v>
      </c>
      <c r="H217" s="19" t="s">
        <v>1144</v>
      </c>
      <c r="I217" s="82">
        <v>38500</v>
      </c>
      <c r="J217" s="30">
        <v>44228</v>
      </c>
      <c r="K217" s="30">
        <v>44561</v>
      </c>
      <c r="L217" s="27">
        <f>385.36+2373.84+137.44+2898.11+2452.32+382.25+282.8+137.44+2774.96+18.34+573.6+2286.64+5457.57</f>
        <v>20160.669999999998</v>
      </c>
      <c r="M217" s="99" t="s">
        <v>1145</v>
      </c>
      <c r="N217" s="12" t="s">
        <v>1146</v>
      </c>
    </row>
    <row r="218" spans="1:14" ht="150.75" customHeight="1" x14ac:dyDescent="0.2">
      <c r="A218" s="13" t="s">
        <v>1069</v>
      </c>
      <c r="B218" s="21">
        <v>44195</v>
      </c>
      <c r="C218" s="12" t="s">
        <v>1070</v>
      </c>
      <c r="D218" s="12" t="s">
        <v>15</v>
      </c>
      <c r="E218" s="12" t="s">
        <v>61</v>
      </c>
      <c r="F218" s="12" t="s">
        <v>1071</v>
      </c>
      <c r="G218" s="20" t="s">
        <v>1143</v>
      </c>
      <c r="H218" s="19" t="s">
        <v>1144</v>
      </c>
      <c r="I218" s="82">
        <v>32000</v>
      </c>
      <c r="J218" s="30">
        <v>44228</v>
      </c>
      <c r="K218" s="30">
        <v>44561</v>
      </c>
      <c r="L218" s="27">
        <f>2685.04+121.83+3174.26+150.4+3078.71+298.8+2725.18</f>
        <v>12234.22</v>
      </c>
      <c r="M218" s="99" t="s">
        <v>1147</v>
      </c>
      <c r="N218" s="12" t="s">
        <v>1148</v>
      </c>
    </row>
  </sheetData>
  <mergeCells count="2">
    <mergeCell ref="A1:N1"/>
    <mergeCell ref="G2:H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Bertini</dc:creator>
  <cp:lastModifiedBy>Simona Bertini</cp:lastModifiedBy>
  <dcterms:created xsi:type="dcterms:W3CDTF">2019-01-03T12:24:33Z</dcterms:created>
  <dcterms:modified xsi:type="dcterms:W3CDTF">2021-10-27T10:20:37Z</dcterms:modified>
</cp:coreProperties>
</file>