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200" windowHeight="114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Foglio1!$A$1:$N$171</definedName>
  </definedNames>
  <calcPr calcId="124519"/>
</workbook>
</file>

<file path=xl/calcChain.xml><?xml version="1.0" encoding="utf-8"?>
<calcChain xmlns="http://schemas.openxmlformats.org/spreadsheetml/2006/main">
  <c r="L220" i="1"/>
  <c r="L230"/>
  <c r="L138"/>
  <c r="L239"/>
  <c r="L176" l="1"/>
  <c r="L175"/>
  <c r="L19" l="1"/>
  <c r="L70" l="1"/>
  <c r="L208"/>
  <c r="L204"/>
  <c r="L102" l="1"/>
  <c r="L82" l="1"/>
  <c r="L92"/>
  <c r="L121"/>
  <c r="L62" l="1"/>
  <c r="L200" l="1"/>
  <c r="L122" l="1"/>
  <c r="L185" l="1"/>
  <c r="L226" l="1"/>
  <c r="L183" l="1"/>
  <c r="L129" l="1"/>
  <c r="L58" l="1"/>
  <c r="L146"/>
  <c r="L189"/>
  <c r="L251" l="1"/>
  <c r="L39" l="1"/>
  <c r="L173"/>
  <c r="L40"/>
  <c r="L96" l="1"/>
  <c r="L156"/>
  <c r="L192" l="1"/>
  <c r="L178" l="1"/>
  <c r="L72" l="1"/>
  <c r="L169" l="1"/>
  <c r="L49" l="1"/>
  <c r="L162" l="1"/>
  <c r="L31"/>
  <c r="L112" l="1"/>
  <c r="L113"/>
  <c r="L103" l="1"/>
  <c r="L6" l="1"/>
  <c r="L248" l="1"/>
</calcChain>
</file>

<file path=xl/sharedStrings.xml><?xml version="1.0" encoding="utf-8"?>
<sst xmlns="http://schemas.openxmlformats.org/spreadsheetml/2006/main" count="2024" uniqueCount="1078">
  <si>
    <t>CIG</t>
  </si>
  <si>
    <t>DATA ACQUISIZIONE CIG</t>
  </si>
  <si>
    <t>OGGETTO DEL BANDO</t>
  </si>
  <si>
    <t>CONTENUTO
(lavori, servizi, forniture)</t>
  </si>
  <si>
    <t>PROCEDURA DI SCELTA DEL CONTRAENTE</t>
  </si>
  <si>
    <t>AGGIUDICATARIO</t>
  </si>
  <si>
    <t>IMPORTO DI AGGIUDICAZIONE IVA ESCLUSA</t>
  </si>
  <si>
    <t>DATA INIZIO
(lavori, servizi, o forniture)</t>
  </si>
  <si>
    <t>DATA FINE
(lavori, servizi, o forniture)</t>
  </si>
  <si>
    <t>IMPORTO DELLE SOMME LIQUIDATE</t>
  </si>
  <si>
    <t>ESTREMI DOCUMENTI</t>
  </si>
  <si>
    <t>TIPOLOGIA (ORDINE, CONTRATTO ALTRO)</t>
  </si>
  <si>
    <t>RAGIONE SOCIALE</t>
  </si>
  <si>
    <t>P.IVA/COD. FISCALE</t>
  </si>
  <si>
    <t>Forniture</t>
  </si>
  <si>
    <t>Affidamento in economia - affidamento diretto</t>
  </si>
  <si>
    <t>ordine</t>
  </si>
  <si>
    <t>ordine MEPA</t>
  </si>
  <si>
    <t>Comitalia S.r.l.</t>
  </si>
  <si>
    <t>01525700546</t>
  </si>
  <si>
    <t>Servizi</t>
  </si>
  <si>
    <t>Fornitura</t>
  </si>
  <si>
    <t>Servizio</t>
  </si>
  <si>
    <t>Cancelleria</t>
  </si>
  <si>
    <t>ZC317EFB8C</t>
  </si>
  <si>
    <t>Z6F17E7CFA</t>
  </si>
  <si>
    <t>01353750555</t>
  </si>
  <si>
    <t>Computer e accessori</t>
  </si>
  <si>
    <t>ZD817E7DD3</t>
  </si>
  <si>
    <t>Collaborazione professionale consulenza contabile e fiscale</t>
  </si>
  <si>
    <t>Z9117E7F47</t>
  </si>
  <si>
    <t>Acquisto materiale per stampanti</t>
  </si>
  <si>
    <t>ZC717E801B</t>
  </si>
  <si>
    <t>Consulenza giuridico legale</t>
  </si>
  <si>
    <t>Materiale ufficio rilascio permessi</t>
  </si>
  <si>
    <t>Z7517EFD13</t>
  </si>
  <si>
    <t>Fornitura ologrammi di sicurezza</t>
  </si>
  <si>
    <t>Z3E17FBE1C</t>
  </si>
  <si>
    <t>Abbonamento piattaforma per gestione debito e assistenza tecnico-finanziaria</t>
  </si>
  <si>
    <t>Z9E18169FA</t>
  </si>
  <si>
    <t>Formazione programma contabilità e paghe</t>
  </si>
  <si>
    <t>ZEC183CC43</t>
  </si>
  <si>
    <t>Z1B1845AF7</t>
  </si>
  <si>
    <t>Installazione e canone annuale applicativo protocollo informatico</t>
  </si>
  <si>
    <t>ZC51848BBA</t>
  </si>
  <si>
    <t>Acquisto arredi</t>
  </si>
  <si>
    <t>ZDB1848BC6</t>
  </si>
  <si>
    <t>Attrezzature elettriche ed elettroniche</t>
  </si>
  <si>
    <t>Z391848C3B</t>
  </si>
  <si>
    <t>Acquisto mezzi di trasporto</t>
  </si>
  <si>
    <t>Z991853D19</t>
  </si>
  <si>
    <t>Convenzione annuale Villa Umbra</t>
  </si>
  <si>
    <t>Z4B186AE4D</t>
  </si>
  <si>
    <t>08/02/20016</t>
  </si>
  <si>
    <t>Contratto telefonia</t>
  </si>
  <si>
    <t>Z37187ODE6</t>
  </si>
  <si>
    <t>Corsi sicurezza sul lavoro</t>
  </si>
  <si>
    <t>Z6A18876BB</t>
  </si>
  <si>
    <t>Consulenza e riorganizzazione delle consociate del Comune di Terni</t>
  </si>
  <si>
    <t>ZO8188D3EF</t>
  </si>
  <si>
    <t>Acquisti hardware</t>
  </si>
  <si>
    <t>Z621896BA7</t>
  </si>
  <si>
    <t>Polizza RCA auto aziendale</t>
  </si>
  <si>
    <t>ZB21899BB0</t>
  </si>
  <si>
    <t>Passaggio proprietà auto aziendale</t>
  </si>
  <si>
    <t>Z7F18AA465</t>
  </si>
  <si>
    <t>Acquisto scatole cartone e risma carta</t>
  </si>
  <si>
    <t>Z4918AA878</t>
  </si>
  <si>
    <t>Ordine cancelleria febbraio</t>
  </si>
  <si>
    <t>Acquisto cancelleria per archivio</t>
  </si>
  <si>
    <t>ZB118B8A8E</t>
  </si>
  <si>
    <t>Terminale e badge per rilevazione presenze</t>
  </si>
  <si>
    <t>ZF418B8AF7</t>
  </si>
  <si>
    <t>Acquisto sistema sw per rilevazione prsenze</t>
  </si>
  <si>
    <t>Z4518C28B7</t>
  </si>
  <si>
    <t>Intervento manutenzione su varchi elettronici</t>
  </si>
  <si>
    <t>ZB918C702E</t>
  </si>
  <si>
    <t>Servizio mensa aziendale</t>
  </si>
  <si>
    <t>Z2818CBEC1</t>
  </si>
  <si>
    <t>Fornitura stampe materiali</t>
  </si>
  <si>
    <t>Z1F18DDF87</t>
  </si>
  <si>
    <t>Attività formative 2015</t>
  </si>
  <si>
    <t>Z4518E043E</t>
  </si>
  <si>
    <t>Blocchi verbali PM</t>
  </si>
  <si>
    <t>ZE118ED10C</t>
  </si>
  <si>
    <t>Servizio sistemazione giardino</t>
  </si>
  <si>
    <t>2016 TABELLA CONTRATTI PUBBLICI (AFFIDAMENTI)
Art. 37 comma 1 D.lgs n. 33/2013</t>
  </si>
  <si>
    <t>01235660550</t>
  </si>
  <si>
    <t>Z211903FF5</t>
  </si>
  <si>
    <t>Cordini con logo aziendale</t>
  </si>
  <si>
    <t>Top Seri Snc</t>
  </si>
  <si>
    <t>03374470270</t>
  </si>
  <si>
    <t>Acquisto apparecchiature HW</t>
  </si>
  <si>
    <t>Z221908EAA</t>
  </si>
  <si>
    <t>01292690557</t>
  </si>
  <si>
    <t>A.Tel Telecomunicazioni</t>
  </si>
  <si>
    <t>Z3D1908F14</t>
  </si>
  <si>
    <t>Interventi tecnici febbraio 2016</t>
  </si>
  <si>
    <t>Z0B191BD50</t>
  </si>
  <si>
    <t>Servizi assicurativi polizza RCT/O</t>
  </si>
  <si>
    <t>AON S.p.A.</t>
  </si>
  <si>
    <t>Z72191BD9F</t>
  </si>
  <si>
    <t>Servizi assicurativi - Polizza RC patrimoniale ente</t>
  </si>
  <si>
    <t>ZA11923EF7</t>
  </si>
  <si>
    <t>Noleggio stampanti dal 01.01.2016 al 30.04.2016</t>
  </si>
  <si>
    <t>01813500541</t>
  </si>
  <si>
    <t>Z2219243F4</t>
  </si>
  <si>
    <t>Acquisto PC Fujitsu Siemens cod. 1439-1440-1443</t>
  </si>
  <si>
    <t>00713960557</t>
  </si>
  <si>
    <t>Z031924858</t>
  </si>
  <si>
    <t>Opere elettriche nuova adduzione di energia e opere complementari</t>
  </si>
  <si>
    <t>Lavori</t>
  </si>
  <si>
    <t>Elettromoderna di Perni Carlo</t>
  </si>
  <si>
    <t>IT00249060559</t>
  </si>
  <si>
    <t>Umbria Servizi Innovativi S.p.A.</t>
  </si>
  <si>
    <t>6643863131</t>
  </si>
  <si>
    <t>66439053D9</t>
  </si>
  <si>
    <t>6643956DEC</t>
  </si>
  <si>
    <t>Sostituzione delle telecamere di lettura targhe K53300 attualmente installate sui varchi ZTL con i lettori di nuova tecnologia K53700</t>
  </si>
  <si>
    <t>Aggiornamento attuale piattaforma SW di gestione basata su applicativo SRI e sistema di gestione permessi LAZMS alla nuova piattaforma integrata SRI web Enterprise</t>
  </si>
  <si>
    <t>Fornitura in opera del SW applicativo MultaWEB per la visualizzazione via WEB da parte dei cittadini delle contravvenzioni</t>
  </si>
  <si>
    <t>Procedura aperta</t>
  </si>
  <si>
    <t>Project Automation S.p.A.</t>
  </si>
  <si>
    <t>Z2C193D8A4</t>
  </si>
  <si>
    <t>Maggioli S.p.A.</t>
  </si>
  <si>
    <t>Contratto di assistenza sw "Concilia"</t>
  </si>
  <si>
    <t>Z1D194D385</t>
  </si>
  <si>
    <t>Ricambi manutenzione Panda</t>
  </si>
  <si>
    <t>F.lli Vigna</t>
  </si>
  <si>
    <t>00381810555</t>
  </si>
  <si>
    <t>Z3B194FFE2</t>
  </si>
  <si>
    <t xml:space="preserve">Servizio consegna comunicazioni ZTL </t>
  </si>
  <si>
    <t>Sorte S.r.l.</t>
  </si>
  <si>
    <t>01208470557</t>
  </si>
  <si>
    <t>ZD9194E8C7</t>
  </si>
  <si>
    <t>STAMPANTE TERMICA METEOR SOUND 110 PLUS</t>
  </si>
  <si>
    <t>Gema Snc</t>
  </si>
  <si>
    <t>00668690555</t>
  </si>
  <si>
    <t>Z0619574FB</t>
  </si>
  <si>
    <t>Migrazione SIM</t>
  </si>
  <si>
    <t>Telecom Italia S.p.A.</t>
  </si>
  <si>
    <t>Z90195CF1F</t>
  </si>
  <si>
    <t>Pulizia periodica filtri condizionatori</t>
  </si>
  <si>
    <t>Idrotermicasolare S.r.l.</t>
  </si>
  <si>
    <t>01478940552</t>
  </si>
  <si>
    <t>Z53196B3CC</t>
  </si>
  <si>
    <t>Contributo puibblicitario su materiale informativo concerti</t>
  </si>
  <si>
    <t>Visioninmusica</t>
  </si>
  <si>
    <t>Z2619794F1</t>
  </si>
  <si>
    <t>Acquisto borse ausiliari del taffico</t>
  </si>
  <si>
    <t>MMImmagine</t>
  </si>
  <si>
    <t>Z661979586</t>
  </si>
  <si>
    <t>ZE6198113F</t>
  </si>
  <si>
    <t xml:space="preserve">Abbigliamento ausiliari del traffico </t>
  </si>
  <si>
    <t>Tecnoantincendio Snc</t>
  </si>
  <si>
    <t>00495600553</t>
  </si>
  <si>
    <t>04643350962</t>
  </si>
  <si>
    <t>ordine con importo di € 1.176 perché prevede il noleggio fino al 15/03/2016 mentre il CIG è stato preso per tutto il periodo</t>
  </si>
  <si>
    <t>disciplinare di incarico</t>
  </si>
  <si>
    <t>A.Tel Telecomunicazioni di Alessio troiani</t>
  </si>
  <si>
    <t>11274970158</t>
  </si>
  <si>
    <t>prot. 0000460 del 07/03/2016</t>
  </si>
  <si>
    <t>Autoscuola Buono</t>
  </si>
  <si>
    <t>00077780559</t>
  </si>
  <si>
    <t>prot.0000843 del 18/02/2016</t>
  </si>
  <si>
    <t>fattura</t>
  </si>
  <si>
    <t>Microntel IT S.r.l.</t>
  </si>
  <si>
    <t>03064740545</t>
  </si>
  <si>
    <t>manca ordine</t>
  </si>
  <si>
    <t>Wolters Kluwer Italia S.r.l.</t>
  </si>
  <si>
    <t>10209790152</t>
  </si>
  <si>
    <t>Stampa&amp;Stampe S.r.l.</t>
  </si>
  <si>
    <t>01261950552</t>
  </si>
  <si>
    <t>prot. 0000732 del 01/04/2016</t>
  </si>
  <si>
    <t>Villa Umbra</t>
  </si>
  <si>
    <t>Z2A19A474A</t>
  </si>
  <si>
    <t>Acquisto kit per upgrade parcometri "Stelio"</t>
  </si>
  <si>
    <t>Parkeon S.p.A.</t>
  </si>
  <si>
    <t>04065160964</t>
  </si>
  <si>
    <t>Z9019A4F2C</t>
  </si>
  <si>
    <t>Materiale per ufficio contravvenzioni</t>
  </si>
  <si>
    <t>Z6F19AA36C</t>
  </si>
  <si>
    <t>Acquisto n. 4 domini aviosuperficie</t>
  </si>
  <si>
    <t>Register.it S.p.A.</t>
  </si>
  <si>
    <t>ordine on-line</t>
  </si>
  <si>
    <t>02826010163</t>
  </si>
  <si>
    <t>ZBB19AA73D</t>
  </si>
  <si>
    <t xml:space="preserve">HW e SW "CONCILIA Mobile" per ausiliari del traffico </t>
  </si>
  <si>
    <t>A.TEL TEL. TELECOMUNICAZIONI</t>
  </si>
  <si>
    <t>PREV.N. 1 DEL 4/01/2016</t>
  </si>
  <si>
    <t>PETTIROSSI ELISA</t>
  </si>
  <si>
    <t>NDP Nicola della Pergola</t>
  </si>
  <si>
    <t>PROT.N.244/2015</t>
  </si>
  <si>
    <t>Studio Orrick, Herrington &amp; Sutcliffe (Europe)</t>
  </si>
  <si>
    <t>PREV. N.2 DEL 4/01/2016</t>
  </si>
  <si>
    <t>PROT.N.83/2015</t>
  </si>
  <si>
    <t xml:space="preserve"> CIP DUE S.r.l.</t>
  </si>
  <si>
    <t>prot. 2 del 08/01/2016</t>
  </si>
  <si>
    <t>06275550488</t>
  </si>
  <si>
    <t>prot. 3 DEL 08/01/2016</t>
  </si>
  <si>
    <t>FINANCE ACTIVE SRL</t>
  </si>
  <si>
    <t>prot. 7 DEL 12/01/2016</t>
  </si>
  <si>
    <t>Z1C19B62CB</t>
  </si>
  <si>
    <t>Fornitura POUCH per ZTL</t>
  </si>
  <si>
    <t>prot. 0001086 del 03/05/2016</t>
  </si>
  <si>
    <t>prot. 0001087 del 03/05/2016</t>
  </si>
  <si>
    <t>prot. 0001084 del 03/05/2016</t>
  </si>
  <si>
    <t>prot. 0000982 del 21/04/2016</t>
  </si>
  <si>
    <t>prot. 0000956 del 19/04/2016</t>
  </si>
  <si>
    <t>prot. 0000957 del 19/04/2016</t>
  </si>
  <si>
    <t>prot. 0000822 del 08/04/2016</t>
  </si>
  <si>
    <t>prot. 0000794 del 07/04/2016</t>
  </si>
  <si>
    <t>prot. 0000821 del 08/04/2016</t>
  </si>
  <si>
    <t>prot. 0000824 del 08/04/20016</t>
  </si>
  <si>
    <t>prot. 0000754 del 04/04/2016</t>
  </si>
  <si>
    <t>prot. 0000725 del 01/04/2016</t>
  </si>
  <si>
    <t>prot. 0000735 del 01/04/2016</t>
  </si>
  <si>
    <t>prot. 0000734 del 01/04/2016</t>
  </si>
  <si>
    <t>prot. 0000733 del 01/04/2016</t>
  </si>
  <si>
    <t>prot. 0000658 del 22/03/2016</t>
  </si>
  <si>
    <t>prot. 0000728 del 01/04/2016</t>
  </si>
  <si>
    <t>prot. 0000554 del 14/03/2016</t>
  </si>
  <si>
    <t>prot. 0000558 del 14/03/2016</t>
  </si>
  <si>
    <t>prot. 0000547 del 10/03/2016</t>
  </si>
  <si>
    <t>ZE919B6906</t>
  </si>
  <si>
    <t>ordine Consip</t>
  </si>
  <si>
    <t>Z2A19B969C</t>
  </si>
  <si>
    <t>Noleggio stampanti dal 26.02.2015 al 25.05.2016</t>
  </si>
  <si>
    <t>Copygest Snc</t>
  </si>
  <si>
    <t>00573820552</t>
  </si>
  <si>
    <t>Z5519BB3D9</t>
  </si>
  <si>
    <t>Assistenza sw Concilia marzo-dicembre 2016</t>
  </si>
  <si>
    <t>Z4819BB63A</t>
  </si>
  <si>
    <t>Fornitura servizio "Concilia Service"</t>
  </si>
  <si>
    <t>ZDD19BBA1C</t>
  </si>
  <si>
    <t>Certificazioni ACCREDIA semafori e autovelox</t>
  </si>
  <si>
    <t>Z9119BD2BA</t>
  </si>
  <si>
    <t xml:space="preserve">Sostituzione pneumatici Panda DR061ML </t>
  </si>
  <si>
    <t>Lucagomme Snc</t>
  </si>
  <si>
    <t>00477560551</t>
  </si>
  <si>
    <t>Z8019BD6F8</t>
  </si>
  <si>
    <t>Spianatura e lucidatura Fiat Panda DR061ML</t>
  </si>
  <si>
    <t>Eurostar S.r.l.</t>
  </si>
  <si>
    <t>01542290554</t>
  </si>
  <si>
    <t>Z0419C14A7</t>
  </si>
  <si>
    <t>Consulenza sw per applicativo Infopoint</t>
  </si>
  <si>
    <t>Pucciufficio S.r.l.</t>
  </si>
  <si>
    <t>ZB819C1B02</t>
  </si>
  <si>
    <t>06409360960</t>
  </si>
  <si>
    <t>prot. 15 del 19/01/2016</t>
  </si>
  <si>
    <t>prot. N. 26 del 27/01/2016</t>
  </si>
  <si>
    <t>Sistematica S.p.A.</t>
  </si>
  <si>
    <t>00704800556</t>
  </si>
  <si>
    <t>prot. N. 27 del 29/01/2016</t>
  </si>
  <si>
    <t>USI S.p.A. in liquidazione</t>
  </si>
  <si>
    <t>prot. N. del 28/01/2016</t>
  </si>
  <si>
    <t>accordo+fattura</t>
  </si>
  <si>
    <t>prot. N. del 08/01/2016</t>
  </si>
  <si>
    <t>03144320540</t>
  </si>
  <si>
    <t>prot. 0000309 del 17/02/2016</t>
  </si>
  <si>
    <t>Ambiente lavoro S.r.l.</t>
  </si>
  <si>
    <t>01544640558</t>
  </si>
  <si>
    <t>fatture</t>
  </si>
  <si>
    <t>prot. N. 26 del 22/01/2016 prot. 78 + prot. N. 34 del 28/01/2016 prot. 213</t>
  </si>
  <si>
    <t>Studio commerciale associato Boldrini</t>
  </si>
  <si>
    <t>02488350402</t>
  </si>
  <si>
    <t>prot. N. 161 del 08/02/2016</t>
  </si>
  <si>
    <t>incarico professionale</t>
  </si>
  <si>
    <t>prot. 0000486 del 07/03/2016</t>
  </si>
  <si>
    <t>polizza</t>
  </si>
  <si>
    <t>Corporate Express S.r.l.</t>
  </si>
  <si>
    <t>13303580156</t>
  </si>
  <si>
    <t>prot. 0000384 del 25/02/2016</t>
  </si>
  <si>
    <t>prot. 0000560 del 14/03/2016</t>
  </si>
  <si>
    <t>Z1C18B0F0E</t>
  </si>
  <si>
    <t>Risparmia Mondo 3S.r.l.</t>
  </si>
  <si>
    <t>01490580550</t>
  </si>
  <si>
    <t>prot. 0000374 del 25/02/2016</t>
  </si>
  <si>
    <t>prot. 0000503 del 08/03/2016</t>
  </si>
  <si>
    <t>preventivo</t>
  </si>
  <si>
    <t>Datamate sw &amp; hw S.r.l.   Microntel IT S.r.l.</t>
  </si>
  <si>
    <t>prot. 0000504 del 08/03/2016</t>
  </si>
  <si>
    <t>proposta di contratto</t>
  </si>
  <si>
    <t>prot. 0000431 del 02/03/2016</t>
  </si>
  <si>
    <t>All Foods S.r.l.</t>
  </si>
  <si>
    <t>00528200553</t>
  </si>
  <si>
    <t>convenzione</t>
  </si>
  <si>
    <t>manca formalizzazione</t>
  </si>
  <si>
    <t>prot. 0000435 del 03/03/2016</t>
  </si>
  <si>
    <t xml:space="preserve">Amati Tarquinio </t>
  </si>
  <si>
    <t>00359810553</t>
  </si>
  <si>
    <t>02066400405</t>
  </si>
  <si>
    <t>02930110966</t>
  </si>
  <si>
    <t>00488410010</t>
  </si>
  <si>
    <t>prot. 0000852 del 12/04/2016</t>
  </si>
  <si>
    <t>prot. 0000477 del 07/03/2016</t>
  </si>
  <si>
    <t>01317720553</t>
  </si>
  <si>
    <t>prot. 0001103 del 05/05/2016</t>
  </si>
  <si>
    <t>prot. 0001094 del 04/05/2016</t>
  </si>
  <si>
    <t>prot. 0000473 del 07/03/2016</t>
  </si>
  <si>
    <t>prot. 0001118 del 06/05/2016</t>
  </si>
  <si>
    <t>prot. 0001111 del 06/05/2016</t>
  </si>
  <si>
    <t>prot. 0001119 del 06/05/2016</t>
  </si>
  <si>
    <t>prot. 0001120 del 06/05/2016</t>
  </si>
  <si>
    <t>prot. 0001122 del 06/05/2016</t>
  </si>
  <si>
    <t>Etruria Servizi S.r.l.</t>
  </si>
  <si>
    <t>A&amp;T S.r.l.                 Giordano Donata s.a.s. di Florio V.&amp; C.</t>
  </si>
  <si>
    <t>Ternigomme Autoservices S.r.l.</t>
  </si>
  <si>
    <t>Z8E19C1883</t>
  </si>
  <si>
    <t>Concilia utility per bonifica anagrafiche doppie</t>
  </si>
  <si>
    <t>prot. 0001171 del 11/05/2016</t>
  </si>
  <si>
    <t>Z2219E6EE7</t>
  </si>
  <si>
    <t>Telefonia fissa dal 17.02.2016 al 30.09.2016</t>
  </si>
  <si>
    <t>Z1219EA761</t>
  </si>
  <si>
    <t>Corso addetti antincendio</t>
  </si>
  <si>
    <t xml:space="preserve">€ </t>
  </si>
  <si>
    <t>ZF419EFDC9</t>
  </si>
  <si>
    <t>Assistenza con ambulanza in aviosuperficie per 21.05.2016</t>
  </si>
  <si>
    <t xml:space="preserve">Ambulaife </t>
  </si>
  <si>
    <t>01414560555</t>
  </si>
  <si>
    <t>Z2619F07F4</t>
  </si>
  <si>
    <t>Consulenza anno 2015</t>
  </si>
  <si>
    <t>Studio dottori commercialisti associati E. Pece - R. e M. Piersantini</t>
  </si>
  <si>
    <t>00775020555</t>
  </si>
  <si>
    <t>Umbria Energy S.p.A.</t>
  </si>
  <si>
    <t>Gala S.p.A.</t>
  </si>
  <si>
    <t>Z431A0D0D3</t>
  </si>
  <si>
    <t>ZB21A14506</t>
  </si>
  <si>
    <t>Bollettini c/c 114058 Comune di Terni</t>
  </si>
  <si>
    <t>Z3A1A15A9B</t>
  </si>
  <si>
    <t>Telecamera IP Hickvision 1,3 MP</t>
  </si>
  <si>
    <t>Z811A16004</t>
  </si>
  <si>
    <t>Messaggio giorno+notte+configurazone numero verde ZTL</t>
  </si>
  <si>
    <t>Z2C1A191A9</t>
  </si>
  <si>
    <t xml:space="preserve">Installazione allaccio energia elettrica </t>
  </si>
  <si>
    <t>Noleggio terminali mobili</t>
  </si>
  <si>
    <t>Z231A31E49</t>
  </si>
  <si>
    <t>Fornitura ombrelli</t>
  </si>
  <si>
    <t>Ombrellificio Tozzi Snc di Tozzi A.&amp;C.</t>
  </si>
  <si>
    <t>07700790012</t>
  </si>
  <si>
    <t>Z521A33B9F</t>
  </si>
  <si>
    <t>Connettività</t>
  </si>
  <si>
    <t>Aerialnet                                  Umbria Digitale</t>
  </si>
  <si>
    <t>Z751A33D36</t>
  </si>
  <si>
    <t>Gestione e manutenzione rete LAN e postazioni di lavoro dipendenti</t>
  </si>
  <si>
    <t>Z651A33EC8</t>
  </si>
  <si>
    <t>Z8A1A340E9</t>
  </si>
  <si>
    <t>Aggiornamento sito internet</t>
  </si>
  <si>
    <t>Umbria Digitale</t>
  </si>
  <si>
    <t>03761180961</t>
  </si>
  <si>
    <t>ZA01A3C748</t>
  </si>
  <si>
    <t>Fornitura PC</t>
  </si>
  <si>
    <t>Umbria Digitale, Pucciufficio, A.Tel, PSC group, Stac service, MEPA/Consip</t>
  </si>
  <si>
    <t>Aerialnet</t>
  </si>
  <si>
    <t>00788060556</t>
  </si>
  <si>
    <t>ZAB1A3E5B3</t>
  </si>
  <si>
    <t>Consulenza tecnico-giuridica 2016-2017</t>
  </si>
  <si>
    <t>Avv. Mariani Fabia</t>
  </si>
  <si>
    <t>02400300543</t>
  </si>
  <si>
    <t>prot. 0000945 del 19/04/2016</t>
  </si>
  <si>
    <t>prot. 0001182 del 11/05/2016</t>
  </si>
  <si>
    <t>prot. 0001343 del 19/05/2016</t>
  </si>
  <si>
    <t>prot. 0001717 del 27/05/2016</t>
  </si>
  <si>
    <t>prot. 0001112 del 06/05/2016</t>
  </si>
  <si>
    <t>prot. 0002141 del 09/06/2016</t>
  </si>
  <si>
    <t>prot. 0002136 del 09/06/2016</t>
  </si>
  <si>
    <t>prot. 0002143 del 09/06/2016</t>
  </si>
  <si>
    <t>prot. 0002148 del 09/06/2016</t>
  </si>
  <si>
    <t>prot. 0002151 del 09/06/2016</t>
  </si>
  <si>
    <t>Z681A464C0</t>
  </si>
  <si>
    <t>Cancelleria giugno 2016</t>
  </si>
  <si>
    <t>Z981A47F6A</t>
  </si>
  <si>
    <t>Corso di formazione per ausiliare della sosta e del traffico.</t>
  </si>
  <si>
    <t>Z351A4FBB9</t>
  </si>
  <si>
    <t>Consulenza legale</t>
  </si>
  <si>
    <t>Avv. Ferretti</t>
  </si>
  <si>
    <t>01406970556</t>
  </si>
  <si>
    <t>contratto firmato il 16/06/2016</t>
  </si>
  <si>
    <t>prot. 0002312 del 15/06/2016</t>
  </si>
  <si>
    <t>prot. 0002276 del 14/06/2016</t>
  </si>
  <si>
    <t>prot. 0002267 del 14/06/2016</t>
  </si>
  <si>
    <t>prot. 0002160 del 09/06/2016</t>
  </si>
  <si>
    <t>prot. 0002155 del 09/06/2016</t>
  </si>
  <si>
    <t>Z931A5732F</t>
  </si>
  <si>
    <t>Attività di consulenza sulla sicurezza</t>
  </si>
  <si>
    <t>ZC51A5B4A0</t>
  </si>
  <si>
    <t>Abbigliamento aziandale</t>
  </si>
  <si>
    <t>A&amp;T S.r.l.</t>
  </si>
  <si>
    <t>Z011A5F66F</t>
  </si>
  <si>
    <t>Implementazione sw Concilia per copia uso uffiicio</t>
  </si>
  <si>
    <t>00/00/0000</t>
  </si>
  <si>
    <t>ZBA1A65661</t>
  </si>
  <si>
    <t>Sfalcio e smaltimento erba</t>
  </si>
  <si>
    <t>Z771A6840D</t>
  </si>
  <si>
    <t>Gilet ausiliari sosta</t>
  </si>
  <si>
    <t>Coop. Soc. Zerodue</t>
  </si>
  <si>
    <t>Z011A77BAE</t>
  </si>
  <si>
    <t>Servizio centralizzazione parcometri</t>
  </si>
  <si>
    <t>Z971A788A8</t>
  </si>
  <si>
    <t>Licenze Microsoft Office</t>
  </si>
  <si>
    <t>ZE21A796FD</t>
  </si>
  <si>
    <t>Ristrutturazione LAN aziendale</t>
  </si>
  <si>
    <t>Z391A82D88</t>
  </si>
  <si>
    <t>Adesione ai servizi di accettazione delle carte e al servizio MyBank</t>
  </si>
  <si>
    <t>Intesa San Paolo</t>
  </si>
  <si>
    <t>prot. 0003022 del 07/07/2016</t>
  </si>
  <si>
    <t>prot. 0003021 del 07/07/2016</t>
  </si>
  <si>
    <t>prot. 0002875 del 01/07/2016</t>
  </si>
  <si>
    <t>prot. 0002812 del 29/06/2016</t>
  </si>
  <si>
    <t>prot. 0002878 del 01/07/2016</t>
  </si>
  <si>
    <t>prot. 0002533 del 22/06/2016</t>
  </si>
  <si>
    <t>prot. 0002514 del 22/06/22016</t>
  </si>
  <si>
    <t>prot. 0002589 del 23/06/2016</t>
  </si>
  <si>
    <t>ZF71A9CC7F</t>
  </si>
  <si>
    <t xml:space="preserve">Prestazione professionale per revisione modello organizzativo </t>
  </si>
  <si>
    <t>Spinsanti Luciano</t>
  </si>
  <si>
    <t>11869751005</t>
  </si>
  <si>
    <t>ZA21A9CF14</t>
  </si>
  <si>
    <t xml:space="preserve">Prestazione per delega di funzioni in materia di sicurezza sul lavoro </t>
  </si>
  <si>
    <t>Pasqualini Gian Luca notaio</t>
  </si>
  <si>
    <t>01225000551</t>
  </si>
  <si>
    <t>delega registrata</t>
  </si>
  <si>
    <t>prot. 0002012 del 07/06/2016</t>
  </si>
  <si>
    <t>ZC71A9D521</t>
  </si>
  <si>
    <t>ZE81A9D824</t>
  </si>
  <si>
    <t>Z341AB4562</t>
  </si>
  <si>
    <t>Adesivi per parcometri</t>
  </si>
  <si>
    <t>Capta Premiazioni di Castelli Perelli Paolo</t>
  </si>
  <si>
    <t>ZA01AB6E42</t>
  </si>
  <si>
    <t>Rotoli per parcometro Stelio Parkeon</t>
  </si>
  <si>
    <t>Pirrone Srl</t>
  </si>
  <si>
    <t>08055750965</t>
  </si>
  <si>
    <t>ZBC1AB6DF6</t>
  </si>
  <si>
    <t>Biglietti termici Skidata per parcometri</t>
  </si>
  <si>
    <t>Mecstar Srl</t>
  </si>
  <si>
    <t>03863331009</t>
  </si>
  <si>
    <t>Z701ABC940</t>
  </si>
  <si>
    <t>Noleggio stampanti dal 26.05.2015 al 25.08.2016</t>
  </si>
  <si>
    <t>ZF71AC8B7E</t>
  </si>
  <si>
    <t>Servizi in materia di sicurezza e salute nei luoghi di lavoro e sorveglianza sanitaria - gennaio/settembre 2016</t>
  </si>
  <si>
    <t>contratto del 22/09/2015</t>
  </si>
  <si>
    <t>Z771AD2639</t>
  </si>
  <si>
    <t>Affiancamento e supporto operativo per gestione parcheggi</t>
  </si>
  <si>
    <t>Busitalia Sita Nord S.r.l.</t>
  </si>
  <si>
    <t>06473721006</t>
  </si>
  <si>
    <t>Consumi numero verde 800-144605 periodo 2016-2019</t>
  </si>
  <si>
    <t>Z611AD7F66</t>
  </si>
  <si>
    <t xml:space="preserve">Riparazione climatizzatore Triasplit "Elettra" ZTL </t>
  </si>
  <si>
    <t>Z281AD7FB9</t>
  </si>
  <si>
    <t xml:space="preserve">Controllo condizionatore "Electra" c/o amministrazione </t>
  </si>
  <si>
    <t>Ecoklima S.r.l.</t>
  </si>
  <si>
    <t>01273940559</t>
  </si>
  <si>
    <t xml:space="preserve"> 01/01/2016</t>
  </si>
  <si>
    <t>Z1E1AD8BBC</t>
  </si>
  <si>
    <t xml:space="preserve">Servizi di pulizia + materiale Aviosuperficie </t>
  </si>
  <si>
    <t>Carsili Mario</t>
  </si>
  <si>
    <t>00250140555</t>
  </si>
  <si>
    <t>ZA31AD8C49</t>
  </si>
  <si>
    <t>Pulizia parcheggi S. Francesco, Via del Rivo, Via Guglielmi, Via Turati</t>
  </si>
  <si>
    <t>Z551AD8CD5</t>
  </si>
  <si>
    <t xml:space="preserve">Manutenzione + parti di ricambio varchi ZTL </t>
  </si>
  <si>
    <t>Z641AD94CC</t>
  </si>
  <si>
    <t>Manutenzione TraffiphotIIISR-Photor&amp;V</t>
  </si>
  <si>
    <t>prot. 0003758 del 04/08/2016</t>
  </si>
  <si>
    <t>Z2F1ADF358</t>
  </si>
  <si>
    <t>Fornitura adesivi per parcometri + parcheggio S. Francesco</t>
  </si>
  <si>
    <t>GRAFOTECNICA GIANNI PALENGA S.N.C. DI SIMONETTA PALENGA &amp; C.</t>
  </si>
  <si>
    <t>00676030554</t>
  </si>
  <si>
    <t>382.50</t>
  </si>
  <si>
    <t>ZD21ADF80F</t>
  </si>
  <si>
    <t>Fornitura benzina AVGAS 100ll+Benzina verde 100 ottani+Jet A-1ll per aviosuperficie</t>
  </si>
  <si>
    <t>Magigas S.p.A.</t>
  </si>
  <si>
    <t>00408880474</t>
  </si>
  <si>
    <t>Z101AE0C53</t>
  </si>
  <si>
    <t xml:space="preserve">Raccolta e conteggio monete incassi parcheggi a pagamento </t>
  </si>
  <si>
    <t>BCC Mantignana</t>
  </si>
  <si>
    <t>contratto</t>
  </si>
  <si>
    <t>ZDD1AE02DE</t>
  </si>
  <si>
    <t>Ripristino attrezzature (HW e SW) di rifornimento c/o Aviosuperficie</t>
  </si>
  <si>
    <t>00557650553</t>
  </si>
  <si>
    <t>S.E.M.A.P. Srl</t>
  </si>
  <si>
    <t>prot. 0003885 del 08/08/2016</t>
  </si>
  <si>
    <t>ZCB1AE5A2E</t>
  </si>
  <si>
    <t>VIGILANZA E TELESORVEGLIANZA PARCHEGGIO S. FRANCESCO</t>
  </si>
  <si>
    <t>Axitea S.p.A.</t>
  </si>
  <si>
    <t>00818630188</t>
  </si>
  <si>
    <t>Z071AEA6C6</t>
  </si>
  <si>
    <t>Securpool S.r.l.</t>
  </si>
  <si>
    <t>01860390564</t>
  </si>
  <si>
    <t>prot. 0004331 del 22/08/2016</t>
  </si>
  <si>
    <t>AFFIDAMENTO SERVIZI DI VIGILANZA PRESSO AVIOSUPERFICIE DI TERNI</t>
  </si>
  <si>
    <t>Z4C1AEB573</t>
  </si>
  <si>
    <t>CONTRATTO DI SOMMINISTRAZIONE DI LAVORO A TEMPO DETERMINATO PERIODO DAL 22/08/2016 AL 31/01/2017</t>
  </si>
  <si>
    <t>prot. 0004038 del 10/08/2016</t>
  </si>
  <si>
    <t>Obiettivo Lavoro - Agenzia per il lavoro S.p.A.</t>
  </si>
  <si>
    <t>03518350545</t>
  </si>
  <si>
    <t>05510281008</t>
  </si>
  <si>
    <t>Ricambi bocchette Ticket 450 Skidata</t>
  </si>
  <si>
    <t>Z651AF5233</t>
  </si>
  <si>
    <t>Parkservice S.r.l.</t>
  </si>
  <si>
    <t>01567720568</t>
  </si>
  <si>
    <t>ZB11AF6C91</t>
  </si>
  <si>
    <t>Raspberry Kit per aviosuperficie</t>
  </si>
  <si>
    <t>EwaLawreszuk</t>
  </si>
  <si>
    <t>Z9C1AF6201</t>
  </si>
  <si>
    <t>Blocco verbale da 20X3 BCCP: F,TO 14X21 numerati Cod Art. AS07</t>
  </si>
  <si>
    <t>Z531AF5E04</t>
  </si>
  <si>
    <t>Istallazione software Concilia per 9 pc</t>
  </si>
  <si>
    <t>da definire</t>
  </si>
  <si>
    <t>Z211AF9431</t>
  </si>
  <si>
    <t>Blocchi verbali ausiliari del traffico</t>
  </si>
  <si>
    <t>Grafiche Wanda Srl</t>
  </si>
  <si>
    <t>00680820248</t>
  </si>
  <si>
    <t>modificato il 26/08/2016 con l'aggiunta di n. 6 licenze</t>
  </si>
  <si>
    <t>Z1D1AFC328</t>
  </si>
  <si>
    <t>Fornitura componenti HW PC ZTL</t>
  </si>
  <si>
    <t>Z931AFD53C</t>
  </si>
  <si>
    <t>ZE81AFD598</t>
  </si>
  <si>
    <t>Connettività in F.O. a 30MB</t>
  </si>
  <si>
    <t>ZA81AFD5FE</t>
  </si>
  <si>
    <t>N. 3 Router Cisco 877 per varchi elettronici</t>
  </si>
  <si>
    <t>Z231AFD66C</t>
  </si>
  <si>
    <t>Interventi tecnici A.Tel</t>
  </si>
  <si>
    <t>Sistema telemaco parcheggi</t>
  </si>
  <si>
    <t>PluService S.r.l.</t>
  </si>
  <si>
    <t>01140590421</t>
  </si>
  <si>
    <t>ft. 553, ft. 554</t>
  </si>
  <si>
    <t>ft. 132</t>
  </si>
  <si>
    <t>Z511B03047</t>
  </si>
  <si>
    <t>Servizio di connessione rete internet</t>
  </si>
  <si>
    <t>ZDE1B035ED</t>
  </si>
  <si>
    <t>Service per gestione parcheggi</t>
  </si>
  <si>
    <t>Pulizia straordinaria parcheggio S. Francesco</t>
  </si>
  <si>
    <t>Z501B04980</t>
  </si>
  <si>
    <t>Z5A1B0726F</t>
  </si>
  <si>
    <t>Sistemazioni urgenti parcheggio S. Francesco</t>
  </si>
  <si>
    <t>Listanti Alberto</t>
  </si>
  <si>
    <t>01348100551</t>
  </si>
  <si>
    <t>Z481B08713</t>
  </si>
  <si>
    <t>facchinaggio e taglio erba aviosuperficie</t>
  </si>
  <si>
    <t>01438190553</t>
  </si>
  <si>
    <t>Manutenzione triennale impianti di controllo delle infrazioni (PhotoR&amp;V) e degli impianti di controllo accessi alla ZTL</t>
  </si>
  <si>
    <t>Z1D1B0E560</t>
  </si>
  <si>
    <t>Fornitura server IBM</t>
  </si>
  <si>
    <t>Z3F1B0E6B2</t>
  </si>
  <si>
    <t>Plastificatrice GBC Fusion 5100L A3</t>
  </si>
  <si>
    <t>Shadow S.r.l.</t>
  </si>
  <si>
    <t>0927220159</t>
  </si>
  <si>
    <t>Z331B16DB5</t>
  </si>
  <si>
    <t>Espansione 5 SIM aziendali</t>
  </si>
  <si>
    <t>ZD91B12E99</t>
  </si>
  <si>
    <t>Noleggio 2 terminali mobili</t>
  </si>
  <si>
    <t>Z691B132BA</t>
  </si>
  <si>
    <t>Consumi 5 utenze SIM 7 mesi</t>
  </si>
  <si>
    <t>ZED1B15A3A</t>
  </si>
  <si>
    <t>Manutenzione straordinaria segnaletica orizzontale parcheggio di San Francesco</t>
  </si>
  <si>
    <t>Punto&amp;Linea S.a.s. di Magi Maurizio</t>
  </si>
  <si>
    <t>Z891B17FFC</t>
  </si>
  <si>
    <t>Corso di formazione per ausiliario della sosta e del traffico</t>
  </si>
  <si>
    <t>ANNULLATI E SOSTITUITI CON CIG SIMOG 6791681077</t>
  </si>
  <si>
    <t>Z4E1B20DF0</t>
  </si>
  <si>
    <t>Fornitura carburante avio Jet A-1</t>
  </si>
  <si>
    <t>F.lli Magni S.r.l.</t>
  </si>
  <si>
    <t>01832580979</t>
  </si>
  <si>
    <t>ZF31B20963</t>
  </si>
  <si>
    <t>Servizio di pagamento sosta mediante myCicero</t>
  </si>
  <si>
    <t>Z651B220E2</t>
  </si>
  <si>
    <t>Blocchi Ausiliari "R"</t>
  </si>
  <si>
    <t>Z821B2366D</t>
  </si>
  <si>
    <t>Petra S.r.l.</t>
  </si>
  <si>
    <t>01278610553</t>
  </si>
  <si>
    <t>Z4A1B23CE7</t>
  </si>
  <si>
    <t xml:space="preserve">Ristrutturazione pensilina parcheggio S. Francesco </t>
  </si>
  <si>
    <t>Z6D1B24656</t>
  </si>
  <si>
    <t>Fornitura Server IBM SYSTEM E620 QUAD CORE 2,4 GHz</t>
  </si>
  <si>
    <t>Z001B266BA</t>
  </si>
  <si>
    <t>Pulitura e stasamento griglie e collettori di scarico S. Francesco</t>
  </si>
  <si>
    <t>prot. 0003357 del 21/07/2016</t>
  </si>
  <si>
    <t>prot. 0003370 del 22/07/2016</t>
  </si>
  <si>
    <t>prot. 0003369 del 22/07/2016</t>
  </si>
  <si>
    <t>Fattura n. 537/2016 del 26/05/2016</t>
  </si>
  <si>
    <t>prot. 0001886 del 01/06/2016</t>
  </si>
  <si>
    <t>prot. 0003774 del 04/08/2016</t>
  </si>
  <si>
    <t>prot. 0003775 del 04/08/2016</t>
  </si>
  <si>
    <t>prot. 0003821 del 05/08/2016</t>
  </si>
  <si>
    <t>prot. 0003822 del 05/08/2016</t>
  </si>
  <si>
    <t>prot. 0004593 del 31/08/2016</t>
  </si>
  <si>
    <t>NOTE</t>
  </si>
  <si>
    <t>prot. 0003878 del 08/08/2016</t>
  </si>
  <si>
    <t>prot. 0003882 del 08/08/2016</t>
  </si>
  <si>
    <t>annullato</t>
  </si>
  <si>
    <t>ZA41B333BA</t>
  </si>
  <si>
    <t>PC per grafica WORKSTATION HP Z420</t>
  </si>
  <si>
    <t>ZA01B396A8</t>
  </si>
  <si>
    <t>Ripristino varco elettronico via Roma</t>
  </si>
  <si>
    <t>CTS Electronics S.r.l.</t>
  </si>
  <si>
    <t>Manutenzione verde aviosuperficie</t>
  </si>
  <si>
    <t>Il Germoglio di Luzzi Stefano</t>
  </si>
  <si>
    <t>01566770556</t>
  </si>
  <si>
    <t>Z4E1B3E686</t>
  </si>
  <si>
    <t>Bollettini c/c 28858595 intestati a Comune di Terni</t>
  </si>
  <si>
    <t>Z3A1B4E5F0</t>
  </si>
  <si>
    <t>Manutenzione estintori aviosuperficie</t>
  </si>
  <si>
    <t>Z911B5693D</t>
  </si>
  <si>
    <t>Z091B57A82</t>
  </si>
  <si>
    <t>Fornitura carburante aviosuperficie</t>
  </si>
  <si>
    <t>Z021B58172</t>
  </si>
  <si>
    <t>Noleggio bagni mobili per aviosuperficie</t>
  </si>
  <si>
    <t>Emmerre S.r.l.</t>
  </si>
  <si>
    <t>Assistenza tecnica alle attività antincendio presso aviosuperficie "A. Leonardi"</t>
  </si>
  <si>
    <t>Full Aviation Serrvices</t>
  </si>
  <si>
    <t>Z631B5A274</t>
  </si>
  <si>
    <t>Analisi Tecnico Commerciale servizio Extra Now</t>
  </si>
  <si>
    <t>Cerved Group  S.p.A.</t>
  </si>
  <si>
    <t>Z811B5B749</t>
  </si>
  <si>
    <t>servizio vigilanza aviosuperficie </t>
  </si>
  <si>
    <t>Securpool Srl</t>
  </si>
  <si>
    <t>Manutenzione ascensori e scala mobile Parcheggio San Francesco</t>
  </si>
  <si>
    <t>Z8A1B5D043</t>
  </si>
  <si>
    <t>Kone S.p.A.</t>
  </si>
  <si>
    <t>Z111B5E0AC</t>
  </si>
  <si>
    <t>Acquisto parti di ricambio e parti di consumo parcometri Stelio Parkeon</t>
  </si>
  <si>
    <t>ZC31B5FF00</t>
  </si>
  <si>
    <t>Scanner per segreteria</t>
  </si>
  <si>
    <t>Fornituta</t>
  </si>
  <si>
    <t>A.Tel. Telecomunicazioni</t>
  </si>
  <si>
    <t>Adeguamento impianto elettrico armadio server rete</t>
  </si>
  <si>
    <t>Megawatt S.a.s.</t>
  </si>
  <si>
    <t>Z481B612CB</t>
  </si>
  <si>
    <t>Z291B6182A</t>
  </si>
  <si>
    <t>Servizio di pulizia presso Aviosuperficie</t>
  </si>
  <si>
    <t>Geometra Mario Carsili</t>
  </si>
  <si>
    <t>Z161B61DD4</t>
  </si>
  <si>
    <t>Servizio Assistenza ambulanza presso Aviosuperficie</t>
  </si>
  <si>
    <t>Opera Pia Pubblica Assistenza</t>
  </si>
  <si>
    <t>0025140555</t>
  </si>
  <si>
    <t>00627620552</t>
  </si>
  <si>
    <t>00526840558</t>
  </si>
  <si>
    <t>prot. 0005726 del 30/09/2016</t>
  </si>
  <si>
    <t>Z6F1B660F5</t>
  </si>
  <si>
    <t>Sfalcio e soffiatura aviosuperficie</t>
  </si>
  <si>
    <t>30/092016</t>
  </si>
  <si>
    <t>Assunzione dell'incarico di Responsabilità di Prevenzione e Protezione Esterno in materia di sicurezza e salute sul lavo</t>
  </si>
  <si>
    <t>prot. 0004030 del 10/08/2016</t>
  </si>
  <si>
    <t>prot. 0004407 del 24/08/2016</t>
  </si>
  <si>
    <t>prot. 0004386 del 23/08/2016</t>
  </si>
  <si>
    <t>prot. 0004391 del 23/08/2016</t>
  </si>
  <si>
    <t>prot. 0004385 del 23/08/2016</t>
  </si>
  <si>
    <t>prot. 0004463 del 25/08/2016</t>
  </si>
  <si>
    <t>Elettromoderna 
Tre effe impianti</t>
  </si>
  <si>
    <t>Mepa _assente prodotto
www.trovaprezzi.it</t>
  </si>
  <si>
    <t>Coop.Soc. Zerodue
Paesaggo Umbri
Garden art</t>
  </si>
  <si>
    <t>Moscatelli Antincendio</t>
  </si>
  <si>
    <t>Eredi Moretti
Quirini Antonio</t>
  </si>
  <si>
    <t>Tipografie Wanda
Maggioli</t>
  </si>
  <si>
    <t>Servizio di assistenza semestrale per aggiornamento sito internet avio</t>
  </si>
  <si>
    <t>Euromedia</t>
  </si>
  <si>
    <t>00652940552</t>
  </si>
  <si>
    <t>ZB51B6B489</t>
  </si>
  <si>
    <t>Z821B6C91B</t>
  </si>
  <si>
    <t>Controllo Clear Way pista 09 aviosuperficie</t>
  </si>
  <si>
    <t>Geom. Mei Stefano</t>
  </si>
  <si>
    <t>01393930555</t>
  </si>
  <si>
    <t>prot. 0004813 del 07/09/2016</t>
  </si>
  <si>
    <t>prot. 0004825 del 07/09/2016</t>
  </si>
  <si>
    <t>prot. 0005324 del 21/09/2016</t>
  </si>
  <si>
    <t>prot. 0002986 del 06/07/2016 e prot. 0004823 del 07/09/2016</t>
  </si>
  <si>
    <t>prot. 0004617 del 01/09/2016</t>
  </si>
  <si>
    <t>prot. 0004596 del 31/08/2016</t>
  </si>
  <si>
    <t>prot. 0004577 del 30/08/2016</t>
  </si>
  <si>
    <t>prot. 0004616 del 01/09/2016</t>
  </si>
  <si>
    <t>prot. 0004621 del 01/09/2016</t>
  </si>
  <si>
    <t>prot. 0004832 del 07/09/2016</t>
  </si>
  <si>
    <t>prot. 0004828 del 07/09/2016</t>
  </si>
  <si>
    <t>prot. 0004819 del 07/09/2016</t>
  </si>
  <si>
    <t>prot. 0004791 del 07/09/2016</t>
  </si>
  <si>
    <t>fattura CO/00/271 del 07/09/2016</t>
  </si>
  <si>
    <t>prot. 0004868 del 08/09/2016</t>
  </si>
  <si>
    <t>prot. 0005059 del 14/09/2016</t>
  </si>
  <si>
    <t>prot. 0005011 del 13/09/2016</t>
  </si>
  <si>
    <t>prot. 0005404 del 22/09/2016</t>
  </si>
  <si>
    <t>prot. 0005056 del 14/09/2016</t>
  </si>
  <si>
    <t>prot. 0005450 del 23/09/2016</t>
  </si>
  <si>
    <t>prot. 0005328 del 21/09/2016</t>
  </si>
  <si>
    <t>prot. 0005281 del 20/09/2016</t>
  </si>
  <si>
    <t>prot. 0005458 del 23/09/2016</t>
  </si>
  <si>
    <t>Prot. N. 0005848  del 04/10/2016</t>
  </si>
  <si>
    <t>prot. 0005542 del 26.09.2016</t>
  </si>
  <si>
    <t>prot. 0005708 del 29.09.2016</t>
  </si>
  <si>
    <t>prot.n 005751 del 30/09/2016</t>
  </si>
  <si>
    <t>prot.n 005804 del 03/10/2016</t>
  </si>
  <si>
    <t>prot.n 005704 del 29/09/2016</t>
  </si>
  <si>
    <t>prot.n 005705 del 29/09/2016</t>
  </si>
  <si>
    <t>prot. 0005743 del 30/09/2016</t>
  </si>
  <si>
    <t>prot.n 005735 del 30/09/2016</t>
  </si>
  <si>
    <t>prot. 0005742 del 30/09/2016</t>
  </si>
  <si>
    <t>prot. 0005747 del 30/09/2016</t>
  </si>
  <si>
    <t>prot. 0005801 del 03/10/2016</t>
  </si>
  <si>
    <t>prot. 0005775 del 03/10/2016</t>
  </si>
  <si>
    <t>prot. 0005830 del 03/10/2016</t>
  </si>
  <si>
    <t>prot. 0005833 del 04/10/2016</t>
  </si>
  <si>
    <t>ALTRI OPERATORI INVITATI</t>
  </si>
  <si>
    <t>6823117644</t>
  </si>
  <si>
    <t>Fornitura carburante avio AVGAS 100LL</t>
  </si>
  <si>
    <t>682313551F</t>
  </si>
  <si>
    <t>Benzina verde 100 ottani</t>
  </si>
  <si>
    <t>Z751B77616</t>
  </si>
  <si>
    <t>Apparati videosorveglianza parcheggio S. Francesco</t>
  </si>
  <si>
    <t>Z831B6EBB1</t>
  </si>
  <si>
    <t>Cancelleria ottobre 2016</t>
  </si>
  <si>
    <t>RDO Consip</t>
  </si>
  <si>
    <t>Z911B6EF77</t>
  </si>
  <si>
    <t>Z941B706D3</t>
  </si>
  <si>
    <t>Servizio di direttore di esercizio sei impianti di risalita parcheggio San Francesco</t>
  </si>
  <si>
    <t>Crocelli Sergio</t>
  </si>
  <si>
    <t>CRCSRG47C20E729X</t>
  </si>
  <si>
    <t xml:space="preserve">Servizi assicurativi polizza infortuni </t>
  </si>
  <si>
    <t xml:space="preserve">EasyConn                    EasyThech </t>
  </si>
  <si>
    <t>ZD01B7C294</t>
  </si>
  <si>
    <t>Sostituzione travertini fioriere S. Francesco</t>
  </si>
  <si>
    <t>Eredi Moretti  Nello snc di Moretti L. &amp; C.</t>
  </si>
  <si>
    <t>00393730551</t>
  </si>
  <si>
    <t>Les S.r.l.                                           Petra S.r.l.</t>
  </si>
  <si>
    <t>Z5F1B7C37F</t>
  </si>
  <si>
    <t>Fornitura server ZTL</t>
  </si>
  <si>
    <t>Z271B7C417</t>
  </si>
  <si>
    <t>Fornitura carburanti avio</t>
  </si>
  <si>
    <t>ZCF1B7C63B</t>
  </si>
  <si>
    <t>Ristrutturazione pensilina parcheggio S. Francesco - attività aggiuntiva</t>
  </si>
  <si>
    <t>ZF31B87B84</t>
  </si>
  <si>
    <t>N. 6 utenze SIM dal 01/11/2016 al 31/03/2017</t>
  </si>
  <si>
    <t>Affidamento diretto in adesione ad accordo quadro / convenzione</t>
  </si>
  <si>
    <t>ZB71B8C87D</t>
  </si>
  <si>
    <t xml:space="preserve">Redazione perizia di stima di asset strumentali </t>
  </si>
  <si>
    <t>Studio associato Piersantini, Pece, Sattini</t>
  </si>
  <si>
    <t>PRSRRT65H27L117F</t>
  </si>
  <si>
    <t>15/10/*2016</t>
  </si>
  <si>
    <t>6831907BFF</t>
  </si>
  <si>
    <t>Lavori di verniciatura delle strutture in ferro presso il parcheggio S. Francesco</t>
  </si>
  <si>
    <t>Eredi Moretti Nello snc di Moretti L. &amp; C.</t>
  </si>
  <si>
    <t>Punto e Linea              Petra S.r.l.                           Bonomi S.r.l.                                 Mercuri Ristrutturazioni</t>
  </si>
  <si>
    <t>Z181B8A384</t>
  </si>
  <si>
    <t>Servizio di consulenza di comunicazione</t>
  </si>
  <si>
    <t>Umbria Digitale S.c. ar.l</t>
  </si>
  <si>
    <t>Z071B95939</t>
  </si>
  <si>
    <t>Rifacimento segnaletica orizzontale aviosuperficie</t>
  </si>
  <si>
    <t>Z951B95D2E</t>
  </si>
  <si>
    <t>Assistenza per gestione sistema SKIDATA parcheggio S. Francesco 14-30 ottobre 2016</t>
  </si>
  <si>
    <t>ZA41B96C02</t>
  </si>
  <si>
    <t>Ripristino funzionamento Bancomat aviosuperficie</t>
  </si>
  <si>
    <t>0000000000</t>
  </si>
  <si>
    <t>Z8C1BABDAF</t>
  </si>
  <si>
    <t>Biglietti TEC per emissione abbonamenti parcheggi di superficie</t>
  </si>
  <si>
    <t>ZD21BAC5C4</t>
  </si>
  <si>
    <t>sostituzione vetro infranto passerella scala mobile San Francesco</t>
  </si>
  <si>
    <t>La Nuova Vetreria Artigiana</t>
  </si>
  <si>
    <t>ZAF1BB3102</t>
  </si>
  <si>
    <t>Attivazione una postazione di lavoro B.POINT SAAS</t>
  </si>
  <si>
    <t>Z681BB346C</t>
  </si>
  <si>
    <t>Modello verbale R  per palmari/ Rotoli carta stampante portatile per palmari</t>
  </si>
  <si>
    <t>21.10.2016</t>
  </si>
  <si>
    <t>ZD01BBAE94</t>
  </si>
  <si>
    <t>00818570012</t>
  </si>
  <si>
    <t>ZA21BC043A</t>
  </si>
  <si>
    <t>Fornitura Jet A1 lt. 10.000</t>
  </si>
  <si>
    <t>Z611BC24B6</t>
  </si>
  <si>
    <t>Manutenzione / sostituzione pezzi parcometro Stelio</t>
  </si>
  <si>
    <t xml:space="preserve">Mondialpol </t>
  </si>
  <si>
    <t>Z691BC94AE</t>
  </si>
  <si>
    <t>Consegna buste autosigillanti</t>
  </si>
  <si>
    <t>Progettazione soluzioni tecniche aviosuperficie</t>
  </si>
  <si>
    <t>Ecostudio Engineering / ing. Celin Roberto</t>
  </si>
  <si>
    <t>CLNRRT71S09L117E</t>
  </si>
  <si>
    <t>Z7F1BD6E64</t>
  </si>
  <si>
    <t>Migrazione SIM Montalbano fino al 01/04/2017</t>
  </si>
  <si>
    <t>Z7A1BCE2CC</t>
  </si>
  <si>
    <t>Verifica funzionamento impianto depurazione sistemazione tubazione di uscita presso Aviosuperficie</t>
  </si>
  <si>
    <t>Ecolservice S.r.l.</t>
  </si>
  <si>
    <t>02715760548</t>
  </si>
  <si>
    <t>Z851BCE3CD</t>
  </si>
  <si>
    <t>Fornitura e posa in opera di 1 elettropompa sommersa presso Aviosuperficie</t>
  </si>
  <si>
    <t>Z141BD904D</t>
  </si>
  <si>
    <t>Incarico per adeguamento illuminazione S. Francesco + computi metrici per opere edili ZTL</t>
  </si>
  <si>
    <t>Arch. Fonzoli Francesco</t>
  </si>
  <si>
    <t>FNZFNC88P20L117I</t>
  </si>
  <si>
    <t>Z331BD94BC</t>
  </si>
  <si>
    <t>Stampa modulistica e cartellonistica per Parcheggio San Francesco</t>
  </si>
  <si>
    <t>Cip Due Srl</t>
  </si>
  <si>
    <t>ZC91BDA69D</t>
  </si>
  <si>
    <t>Manutenzione Parcheggi San Francesco</t>
  </si>
  <si>
    <t>0577020555</t>
  </si>
  <si>
    <t>Z951BDAC35</t>
  </si>
  <si>
    <t>Licenze software per ZTL</t>
  </si>
  <si>
    <t>A. Tel Telecomunicazioni</t>
  </si>
  <si>
    <t>Acquisto carburante JetA1</t>
  </si>
  <si>
    <t>ZF31BDC58B</t>
  </si>
  <si>
    <t>Manutenzione impianto irrigazione aviosuperficie</t>
  </si>
  <si>
    <t>LSTLRT56D28L117U</t>
  </si>
  <si>
    <t>Z491BDDF4C</t>
  </si>
  <si>
    <t>Interventi parcheggio san francesco mese di settembre</t>
  </si>
  <si>
    <t>ZAB1BE3199</t>
  </si>
  <si>
    <t>Cancellazione, spostamento e tracciamento pista 09</t>
  </si>
  <si>
    <t>Manutenzione ordinaria impianto depurazione aviosuperficie </t>
  </si>
  <si>
    <t>Z711BE8DD1</t>
  </si>
  <si>
    <t>ZC41BEA335</t>
  </si>
  <si>
    <t>Fornitura Avgas 100LL + Benzina verde</t>
  </si>
  <si>
    <t>prot. 0005842 del 04/10/2016</t>
  </si>
  <si>
    <t>prot. 0005943 del 06/10/2016</t>
  </si>
  <si>
    <t>prot. 0007260 del 07/11/2016</t>
  </si>
  <si>
    <t>prot. 0006084 del 10/10/2016</t>
  </si>
  <si>
    <t>prot. 0007287 del 07/11/2016</t>
  </si>
  <si>
    <t>prot. 0007259 del 07/11/2016</t>
  </si>
  <si>
    <t>Mapig S.r.l.</t>
  </si>
  <si>
    <t>prot. 0007215 del 04/11/2016</t>
  </si>
  <si>
    <t>prot. 0007214 del 04/11/2016</t>
  </si>
  <si>
    <t>prot. 0007212 del 04/11/2016</t>
  </si>
  <si>
    <t>prot. 0007163 del 03/11/2016</t>
  </si>
  <si>
    <t>prot. 0007162 del 03/11/2016</t>
  </si>
  <si>
    <t>prot. 0007082 del 02/11/2016</t>
  </si>
  <si>
    <t>prot. 0007078 del 02/11/2016</t>
  </si>
  <si>
    <t>prot. 0006903 del 26/10/2016</t>
  </si>
  <si>
    <t>prot. 0006416 del 17/10/2016</t>
  </si>
  <si>
    <t>prot. 0006830 del 25/10/2016</t>
  </si>
  <si>
    <t>prot. 0006715 del 21/10/2016</t>
  </si>
  <si>
    <t>prot. 0006716 del 21/10/2016</t>
  </si>
  <si>
    <t>prot. 0006935 del 26/10/2016</t>
  </si>
  <si>
    <t>prot. 0006085 del 10/10/2016</t>
  </si>
  <si>
    <t>prot. 0006012 del 07/10/2016</t>
  </si>
  <si>
    <t>prot. 0006164 del 11/10/2016</t>
  </si>
  <si>
    <t>prot. 0006088 del 10/10/2016</t>
  </si>
  <si>
    <t>prot. 0006188 del 11/10/2016</t>
  </si>
  <si>
    <t>prot. 0006232 del 12/10/2016</t>
  </si>
  <si>
    <t>prot. 0006254 del 12/10/2016</t>
  </si>
  <si>
    <t>prot. 0006313 del 13/10/2016</t>
  </si>
  <si>
    <t>prot. 0006252 del 19/10/2016</t>
  </si>
  <si>
    <t>prot. 0006363 del 14/10/2016</t>
  </si>
  <si>
    <t>prot. 0006645 del 20/10/2016</t>
  </si>
  <si>
    <t>prot. 0007373 del 09/11/2016</t>
  </si>
  <si>
    <t>Z191BF4BD7</t>
  </si>
  <si>
    <t>Sistemazione urgente parcheggio San Francesco- intervento del 20.10.2016</t>
  </si>
  <si>
    <t>Listanti alberto</t>
  </si>
  <si>
    <t>Z921BF54EC</t>
  </si>
  <si>
    <t>Intervento manutenzione elettrica Parcheggio San Francesco nelle date 27/09/2016 e 17 e 180/10/2016</t>
  </si>
  <si>
    <t>Z471BF6ADE</t>
  </si>
  <si>
    <t>Manutenzione urgente Parcheggio san Francesco in data 15/10/2016</t>
  </si>
  <si>
    <t>ZC01BF9E1C</t>
  </si>
  <si>
    <t>Sistemazione dislivello terreno aviosuperficie</t>
  </si>
  <si>
    <t>Soc. Coop. "Orchidea Nara"</t>
  </si>
  <si>
    <t>01345890550</t>
  </si>
  <si>
    <t>Z561BFC91D</t>
  </si>
  <si>
    <t>Cambio IP terminale presenze per Amministrazione</t>
  </si>
  <si>
    <t>Microntel S.p.a.</t>
  </si>
  <si>
    <t>05095330014</t>
  </si>
  <si>
    <t>ZEC1BFED9F</t>
  </si>
  <si>
    <t>Acquisto sagoma paracolpi parcheggio S. Francesco</t>
  </si>
  <si>
    <t>Arcothec S.r.l.</t>
  </si>
  <si>
    <t>Z7C1C04CEF</t>
  </si>
  <si>
    <t>Riparazione parti di ricambio Parcometri Stelio Parkeon</t>
  </si>
  <si>
    <t>Z591C0CACE</t>
  </si>
  <si>
    <t>Incarico direttore di esercizio</t>
  </si>
  <si>
    <t>ZC31C1242A</t>
  </si>
  <si>
    <t>Monitor MOLG22M38 (Baiocco)</t>
  </si>
  <si>
    <t>ZC51C126AA</t>
  </si>
  <si>
    <t>Interventi tecnici mesi settembre - ottobre 2016</t>
  </si>
  <si>
    <t>Z3B1C16E4D</t>
  </si>
  <si>
    <t>Servizio vigilanza 2016 - 2017</t>
  </si>
  <si>
    <t>00623720547</t>
  </si>
  <si>
    <t>Z8C1C1DE56</t>
  </si>
  <si>
    <t>Pulizia parcometri e cartelli parcheggi</t>
  </si>
  <si>
    <t>Z881C1DF38</t>
  </si>
  <si>
    <t>Formazione utilizzo palmari</t>
  </si>
  <si>
    <t>Z1B1C1E137</t>
  </si>
  <si>
    <t>Sistemazione pozzetti e impianto elettrico aviosuperficie</t>
  </si>
  <si>
    <t>002066400405</t>
  </si>
  <si>
    <t>ZB01C1E70F</t>
  </si>
  <si>
    <t>Pulizia straordinaria post allagamento del 14/10-26/10-06/11</t>
  </si>
  <si>
    <t>ZED1C2889C</t>
  </si>
  <si>
    <t>Sostituzione apparato PhotoR&amp;V di Via Alfonsine</t>
  </si>
  <si>
    <t>Z211C3566E</t>
  </si>
  <si>
    <t>Manutenzione straordinaria segnaletica orizzontale parcheggi di superficie</t>
  </si>
  <si>
    <t>01308850559</t>
  </si>
  <si>
    <t>ZBA1C3596E</t>
  </si>
  <si>
    <t>Frontalini per parcometri</t>
  </si>
  <si>
    <t>ordine n. 165 del 09/11/2016</t>
  </si>
  <si>
    <t>prot. 0007463 dekl 11/11/2016</t>
  </si>
  <si>
    <t>prot. 0007472 del 11/11/2016</t>
  </si>
  <si>
    <t>ordine n. 168 del 10/11/2016</t>
  </si>
  <si>
    <t>ordine n. 167 del 10/11/2016</t>
  </si>
  <si>
    <t>prot. 0007471 del 11/11/2016</t>
  </si>
  <si>
    <t>ordine n. 166 del 10/11/2016</t>
  </si>
  <si>
    <t>prot. 0007464 del 11/11/2016</t>
  </si>
  <si>
    <t>prot. 0007863 del 21/11/2016</t>
  </si>
  <si>
    <t>prot. 0007676 del 16/11/2016</t>
  </si>
  <si>
    <t>ordine n. 171 del 14/11/2016</t>
  </si>
  <si>
    <t>prot. 0007570 del 14/11/2016</t>
  </si>
  <si>
    <t>ordine n. 169 del 11/11/2016</t>
  </si>
  <si>
    <t>ordine n. 174 del 15/11/2016</t>
  </si>
  <si>
    <t>ordine n. 173 del 15/11/2016</t>
  </si>
  <si>
    <t>prot. 0007833 del 18/11/2016</t>
  </si>
  <si>
    <t xml:space="preserve">prot. 0008139 - 0008140 - 0008141 del 24/11/2016- </t>
  </si>
  <si>
    <t>ordini n. 181-182-183 del 21/11/2016</t>
  </si>
  <si>
    <t>ordine n. 187 del 22/11/2016</t>
  </si>
  <si>
    <t>prot. 0008047 del 23/11/2016</t>
  </si>
  <si>
    <t>ordine n. 179 del 21/11/2016</t>
  </si>
  <si>
    <t>prot. 0007951 del 22/11/2016</t>
  </si>
  <si>
    <t>ordine n. 180 del 21/11/2016</t>
  </si>
  <si>
    <t>prot. 0008044 del 23/11/2016</t>
  </si>
  <si>
    <t>ordine n. 184 del 23/11/2016</t>
  </si>
  <si>
    <t>prot. 0008145 del 24/11/2016</t>
  </si>
  <si>
    <t>ordine n. 172 del 14.11.2016</t>
  </si>
  <si>
    <t xml:space="preserve">ZDE1C3A9BA </t>
  </si>
  <si>
    <t>SMART Fortwo 2° serie Electric drive Coupè</t>
  </si>
  <si>
    <t xml:space="preserve">Rossi srl </t>
  </si>
  <si>
    <t>03316760549</t>
  </si>
  <si>
    <t>ordine n. 186 del 28.11.2016</t>
  </si>
  <si>
    <t>ZC21C3C47F</t>
  </si>
  <si>
    <t>L'automobile s.r.l.</t>
  </si>
  <si>
    <t>01944790235</t>
  </si>
  <si>
    <t>Codice procedura 1346693</t>
  </si>
  <si>
    <t>prot. 0008308 del 28/11/2016</t>
  </si>
  <si>
    <t>prot. 0008271 del 28/11/2016</t>
  </si>
  <si>
    <t>Fiat Punto 1.2 Benzina Street</t>
  </si>
  <si>
    <t>6892068A6D</t>
  </si>
  <si>
    <t>Installazione n. 10 varchi elettronici</t>
  </si>
  <si>
    <t>Z921C5244B</t>
  </si>
  <si>
    <t>Manutenzione ordinaria agòi impinti antincendio presso i Parcheggi: San Francesco, Via Guglielmi, Borgo rivo, Via Turati.</t>
  </si>
  <si>
    <t>Z921C53BD3</t>
  </si>
  <si>
    <t>Visure ipocatastali per L'Aviosuperficie "Alvaro Leonardi" e parcheggio San Francesco</t>
  </si>
  <si>
    <t>Geometra Stefano Mei</t>
  </si>
  <si>
    <t>MEISFN85B22L117P</t>
  </si>
  <si>
    <t>ordine n.191 del 02/12/2016</t>
  </si>
  <si>
    <t>Z681C54BF5</t>
  </si>
  <si>
    <t>Acquisto Avgas 100 LL</t>
  </si>
  <si>
    <t>ordine n. 187 del 28.11.2016</t>
  </si>
  <si>
    <t>ordine n. 188 del 30/11/2016</t>
  </si>
  <si>
    <t>ordine n. 189 del 01/12/2016</t>
  </si>
  <si>
    <t>68559626D1</t>
  </si>
  <si>
    <t>ordine n. 190 del 01/12/2016</t>
  </si>
  <si>
    <t>ordine n. 192 del 02/12/2016</t>
  </si>
  <si>
    <t>ZC51C56DD9</t>
  </si>
  <si>
    <t>Intervento di manutenzione effettuato in data: 22.11.2016:</t>
  </si>
  <si>
    <t>ordine n. 193 del 02/12/2016</t>
  </si>
  <si>
    <t>Cassaforte a mobile con combinazione meccanica</t>
  </si>
  <si>
    <t>D'Amico</t>
  </si>
  <si>
    <t>08703561004</t>
  </si>
  <si>
    <t>Z151C5ECEF</t>
  </si>
  <si>
    <t>ZE61C5E77F</t>
  </si>
  <si>
    <t>2 Verificatori di banconote false UV SAFESCAN 70</t>
  </si>
  <si>
    <t>Office Depot Italia Srl</t>
  </si>
  <si>
    <t>03675290286</t>
  </si>
  <si>
    <t>Ordine n.194 del 05/12/2016</t>
  </si>
  <si>
    <t>Ordine n.195 del 05/12/2016</t>
  </si>
  <si>
    <t xml:space="preserve">ZA71C65018 </t>
  </si>
  <si>
    <t>Corsi aziendali di formazione in materia di sicurezza e salute nei luoghi di lavoro</t>
  </si>
  <si>
    <t>Ordine n. 196 del 06.12.2016</t>
  </si>
  <si>
    <t>ZC51C68E1B</t>
  </si>
  <si>
    <t>Ripristino funzionamento dell'impianto matricola 0010213605 Parcheggio san francesco</t>
  </si>
  <si>
    <t>Ambiente Lavoro Srl</t>
  </si>
  <si>
    <t>12899760156</t>
  </si>
  <si>
    <t>Ordine n. 198 del 07/12/2016</t>
  </si>
  <si>
    <t>Z801C6930A</t>
  </si>
  <si>
    <t xml:space="preserve">Manutenzione ed assistenza ascensori Parcheggio Rinascita San Francesco </t>
  </si>
  <si>
    <t>Z981C69E69</t>
  </si>
  <si>
    <t>Corsi aziendali di formazione in materia di sicurezza e salute nei luoghi di lavoro_Formazione generale in E-learning per una persona</t>
  </si>
  <si>
    <t>Ecostudio</t>
  </si>
  <si>
    <t>BSSLND73S46L117O</t>
  </si>
  <si>
    <t>Ordine n.199 del 07/12/2016</t>
  </si>
  <si>
    <t>Fornitura carburante Jet A-1 it. 10.000</t>
  </si>
  <si>
    <t>Ordine n.200 del 07/12/2016</t>
  </si>
  <si>
    <t>Segnaletica Orizzontale Aviosuperficie</t>
  </si>
  <si>
    <t>Z3F1C73DC5</t>
  </si>
  <si>
    <t>Agende tascabili e calendari personalizzati</t>
  </si>
  <si>
    <t>Mdue Copisteria</t>
  </si>
  <si>
    <t>Ordine n. 197 del 12/12/2016</t>
  </si>
  <si>
    <t>Z3F1C6ADA4</t>
  </si>
  <si>
    <t>Z301C6C412</t>
  </si>
  <si>
    <t>Z7E1C82E4C</t>
  </si>
  <si>
    <t>Presentazione istanza AUA</t>
  </si>
  <si>
    <t>ECOSTUDIO Egineering Ing. Roberto Celin</t>
  </si>
  <si>
    <t>Ordine n. 203 del 14/12/2016</t>
  </si>
  <si>
    <t>Z541C8359B</t>
  </si>
  <si>
    <t>Sistemazione urgente ingressi parcheggio San Francesco</t>
  </si>
  <si>
    <t>Ordine n. 202 del 14/12/2016</t>
  </si>
  <si>
    <t xml:space="preserve">Air BP Italia </t>
  </si>
  <si>
    <t>ZD81C9BC1D</t>
  </si>
  <si>
    <t>Fornitura e posa in opera climatizzatore Monosplit</t>
  </si>
  <si>
    <t>ZDE1C9BCC0</t>
  </si>
  <si>
    <t>Manodopera per formazione segnaletica orizzontale aviosuperficie</t>
  </si>
  <si>
    <t>Ordine n. 204 del 20.12.2016</t>
  </si>
  <si>
    <t>Ordine n. 205 del 20.12.2016</t>
  </si>
  <si>
    <t>ZA91C9D5AF</t>
  </si>
  <si>
    <t>Assicurazione n. 2 auto aziendali</t>
  </si>
  <si>
    <t>ZF31C9DAEC</t>
  </si>
  <si>
    <t>Manutenzione + hosting protocollo informatico</t>
  </si>
  <si>
    <t>ordine n. 207 del 20/12/2016</t>
  </si>
  <si>
    <t>Z881C9EB2F</t>
  </si>
  <si>
    <t>Fornitura carburante AVGAS + Benzina verde</t>
  </si>
  <si>
    <t>ZC21CA62BF</t>
  </si>
  <si>
    <t>Corso di aggiornamento primo soccorso (4 ore)</t>
  </si>
  <si>
    <t>ordine n. 208 del 21/12/2016</t>
  </si>
  <si>
    <t>ordine n. 209 del 21/12/2016</t>
  </si>
  <si>
    <t>Z6B1CAF0FF</t>
  </si>
  <si>
    <t xml:space="preserve">Formazione e consulenza tecnico specialistica </t>
  </si>
  <si>
    <t>Bus Italia Sita Nord</t>
  </si>
  <si>
    <t>06359501001</t>
  </si>
  <si>
    <t>ZC91CB9880</t>
  </si>
  <si>
    <t>N. 4 adesivi per personalizzazione auto aziendale</t>
  </si>
  <si>
    <t>fornitura</t>
  </si>
  <si>
    <t>Ordine n. 210 del 27.12.2017</t>
  </si>
  <si>
    <t>Z451CC11CC</t>
  </si>
  <si>
    <t>Ripristino funzionamento sistema gestionale SINP</t>
  </si>
  <si>
    <t>693290917F</t>
  </si>
  <si>
    <t>Lavori edili varchi ZTL</t>
  </si>
  <si>
    <t>ZA71CC38F5</t>
  </si>
  <si>
    <t>Coordinatore sicurezza, lavori edili varchi ZTL</t>
  </si>
  <si>
    <t>ZD61CC3AD7</t>
  </si>
  <si>
    <t>Aggi MyCicero sosta</t>
  </si>
  <si>
    <t>Pluservice S.r.l.</t>
  </si>
  <si>
    <t>incarico professioanle + integrazione ordine</t>
  </si>
  <si>
    <t>ZEC1B6682D</t>
  </si>
  <si>
    <t>prot. 0008571 del 02/12/2016</t>
  </si>
  <si>
    <t>prot. 0008575 del 02/12/2016</t>
  </si>
  <si>
    <t>prot. 0008608 del 02/12/2016</t>
  </si>
  <si>
    <t>prot. 0008609 del 02/12/2016</t>
  </si>
  <si>
    <t>prot. 0008684 del 05/12/2016</t>
  </si>
  <si>
    <t>prot. 0008685 del 05/12/2016</t>
  </si>
  <si>
    <t>prot. 0008758 del 06/12/2016</t>
  </si>
  <si>
    <t>prot. 0008759 del 06/12/2016</t>
  </si>
  <si>
    <t>prot. 0008791 del 07/12/2016</t>
  </si>
  <si>
    <t>prot. 0008792 del 07/12/2016</t>
  </si>
  <si>
    <t>prot. 00088858 del 12/12/2016</t>
  </si>
  <si>
    <t>Ordine n. 200 del 07/12/2016</t>
  </si>
  <si>
    <t>prot. 8878 del 13/12/2016</t>
  </si>
  <si>
    <t>contratto + ordine n. 213 del 29.12.2016</t>
  </si>
  <si>
    <t>prot. 0009648 del 28/12/2016 + prot. 0000382 del 10/01/2017</t>
  </si>
  <si>
    <t>preventivo m. 89 del 13/10/2016</t>
  </si>
  <si>
    <t xml:space="preserve">Noleggio stampanti Lexmark dal 01.05.2016 al 30.04.2019 </t>
  </si>
  <si>
    <t>Consumi per numero verde 800-737073</t>
  </si>
  <si>
    <t>ordine n. 63 del 21/06/2016 e ordine n. 146 del 18/10/2016</t>
  </si>
  <si>
    <t>prot. 0002530 del 22/06/2016 e prot. 0006646 del 20/10/2016</t>
  </si>
  <si>
    <t>prot.0008863 del 12/12/2016</t>
  </si>
  <si>
    <t>prot. 0001075 del 26.01.2017</t>
  </si>
  <si>
    <t>avviso aggiudicazione</t>
  </si>
  <si>
    <t>prot. 0008864 del 12/12/2016</t>
  </si>
  <si>
    <t>prot. 0008887 del 13/12/2016</t>
  </si>
  <si>
    <t>prot. 0009147 del 19/12/2016</t>
  </si>
  <si>
    <t>prot. 0009031 del 15/12/2016</t>
  </si>
  <si>
    <t>prot. 0009355 del 21/12/2016</t>
  </si>
  <si>
    <t>prot. 0009365 del 21/12/2016</t>
  </si>
  <si>
    <t>prot. 0009309 del 20/12/2016</t>
  </si>
  <si>
    <t>prot. 0009369 del 21/12/2016</t>
  </si>
  <si>
    <t>prot. 0009439 del 22/12/2016</t>
  </si>
  <si>
    <t>prot. 0009508 del 27/12/2016</t>
  </si>
  <si>
    <t>prot. 000069 del 02/01/2017</t>
  </si>
  <si>
    <t>prot. 0009692 del 29/12/2016</t>
  </si>
  <si>
    <t>prot. 0009725 del 29/12/2016</t>
  </si>
  <si>
    <t>Invito a procedura di affidamento lavori edili</t>
  </si>
  <si>
    <t>Ordine n. 211 del 29/12/2016</t>
  </si>
  <si>
    <t>Paolocci-Lapadre</t>
  </si>
  <si>
    <t>1375640552</t>
  </si>
  <si>
    <t>prot. 0000058 del 02/01/2017</t>
  </si>
  <si>
    <t>lettera di invito</t>
  </si>
  <si>
    <t>prot. 0001073 del 26/01/2017</t>
  </si>
  <si>
    <t>verbale di gara</t>
  </si>
  <si>
    <t>ordine n. 24 del 07/04/2016</t>
  </si>
  <si>
    <t>prot. 0000494 del 08/03/2016; prot. N. 0000409 del 01/03/2016</t>
  </si>
  <si>
    <t>richiesta d'acquisto; convenzione</t>
  </si>
  <si>
    <t>Aon S.p.A.</t>
  </si>
  <si>
    <t>Aon Spa è broker, Unipolsai assicurazione</t>
  </si>
  <si>
    <t>ordine n. 85 del 16/03/2017</t>
  </si>
  <si>
    <t>prot. 0000361 del 24/02/2016</t>
  </si>
  <si>
    <t>Ordine n. 118 del 04/05/2017</t>
  </si>
  <si>
    <t>prot. 0005172 del 04/05/2017</t>
  </si>
  <si>
    <t>Ordine n. 206 del 20/12/2016</t>
  </si>
  <si>
    <t>Ordine n. 251 del 29/09/2017</t>
  </si>
  <si>
    <t xml:space="preserve">Fornitura energia elettrica </t>
  </si>
  <si>
    <t>ordine del 31/05/2016</t>
  </si>
  <si>
    <t>prot. 0002134 del 09/06/2016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</si>
</sst>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color rgb="FF000000"/>
      <name val="Arial"/>
      <family val="2"/>
    </font>
    <font>
      <sz val="7.55"/>
      <name val="Arial"/>
      <family val="2"/>
    </font>
    <font>
      <u/>
      <sz val="11"/>
      <color theme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u/>
      <sz val="8"/>
      <color theme="1"/>
      <name val="Arial"/>
      <family val="2"/>
    </font>
    <font>
      <sz val="8"/>
      <color rgb="FF676767"/>
      <name val="Arial"/>
      <family val="2"/>
    </font>
    <font>
      <b/>
      <sz val="12"/>
      <color rgb="FF4762A5"/>
      <name val="Verdana"/>
      <family val="2"/>
    </font>
    <font>
      <sz val="9"/>
      <color theme="1"/>
      <name val="Verdana"/>
      <family val="2"/>
    </font>
    <font>
      <b/>
      <sz val="9"/>
      <color rgb="FF676767"/>
      <name val="Bryant-web"/>
    </font>
    <font>
      <sz val="10"/>
      <color theme="1"/>
      <name val="Times New Roman"/>
      <family val="1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BEBEB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4" fontId="1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43" fontId="4" fillId="2" borderId="2" xfId="1" applyFont="1" applyFill="1" applyBorder="1" applyAlignment="1">
      <alignment horizontal="left" vertical="top" wrapText="1"/>
    </xf>
    <xf numFmtId="14" fontId="4" fillId="2" borderId="2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43" fontId="4" fillId="3" borderId="2" xfId="1" applyFont="1" applyFill="1" applyBorder="1" applyAlignment="1">
      <alignment horizontal="left" vertical="top" wrapText="1"/>
    </xf>
    <xf numFmtId="14" fontId="4" fillId="3" borderId="2" xfId="1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/>
    </xf>
    <xf numFmtId="14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43" fontId="3" fillId="0" borderId="2" xfId="1" applyFont="1" applyFill="1" applyBorder="1" applyAlignment="1">
      <alignment horizontal="left" vertical="top" wrapText="1"/>
    </xf>
    <xf numFmtId="14" fontId="3" fillId="0" borderId="2" xfId="1" applyNumberFormat="1" applyFont="1" applyFill="1" applyBorder="1" applyAlignment="1">
      <alignment horizontal="left" vertical="top" wrapText="1"/>
    </xf>
    <xf numFmtId="14" fontId="5" fillId="0" borderId="2" xfId="0" applyNumberFormat="1" applyFont="1" applyBorder="1" applyAlignment="1">
      <alignment horizontal="right" vertical="top" wrapText="1"/>
    </xf>
    <xf numFmtId="14" fontId="3" fillId="0" borderId="2" xfId="0" applyNumberFormat="1" applyFont="1" applyBorder="1" applyAlignment="1">
      <alignment horizontal="right" vertical="top" wrapText="1"/>
    </xf>
    <xf numFmtId="14" fontId="5" fillId="0" borderId="2" xfId="0" applyNumberFormat="1" applyFont="1" applyBorder="1" applyAlignment="1">
      <alignment vertical="top" wrapText="1"/>
    </xf>
    <xf numFmtId="43" fontId="3" fillId="0" borderId="0" xfId="1" applyFont="1" applyFill="1" applyBorder="1" applyAlignment="1">
      <alignment horizontal="left" vertical="top" wrapText="1"/>
    </xf>
    <xf numFmtId="14" fontId="3" fillId="0" borderId="0" xfId="1" applyNumberFormat="1" applyFont="1" applyFill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right" vertical="top" wrapText="1"/>
    </xf>
    <xf numFmtId="14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Border="1"/>
    <xf numFmtId="49" fontId="3" fillId="0" borderId="2" xfId="0" applyNumberFormat="1" applyFont="1" applyFill="1" applyBorder="1" applyAlignment="1">
      <alignment horizontal="right" vertical="top" wrapText="1"/>
    </xf>
    <xf numFmtId="49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0" fillId="0" borderId="2" xfId="0" applyBorder="1"/>
    <xf numFmtId="49" fontId="3" fillId="0" borderId="2" xfId="0" applyNumberFormat="1" applyFont="1" applyBorder="1" applyAlignment="1">
      <alignment horizontal="right"/>
    </xf>
    <xf numFmtId="0" fontId="6" fillId="5" borderId="2" xfId="0" applyFont="1" applyFill="1" applyBorder="1"/>
    <xf numFmtId="0" fontId="3" fillId="5" borderId="2" xfId="0" applyFont="1" applyFill="1" applyBorder="1"/>
    <xf numFmtId="0" fontId="3" fillId="5" borderId="2" xfId="0" applyFont="1" applyFill="1" applyBorder="1" applyAlignment="1">
      <alignment wrapText="1"/>
    </xf>
    <xf numFmtId="0" fontId="3" fillId="5" borderId="2" xfId="0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14" fontId="3" fillId="5" borderId="2" xfId="0" applyNumberFormat="1" applyFont="1" applyFill="1" applyBorder="1" applyAlignment="1">
      <alignment horizontal="left"/>
    </xf>
    <xf numFmtId="14" fontId="3" fillId="0" borderId="2" xfId="1" applyNumberFormat="1" applyFont="1" applyFill="1" applyBorder="1" applyAlignment="1">
      <alignment horizontal="left" wrapText="1"/>
    </xf>
    <xf numFmtId="14" fontId="3" fillId="5" borderId="2" xfId="0" applyNumberFormat="1" applyFont="1" applyFill="1" applyBorder="1" applyAlignment="1">
      <alignment horizontal="left" wrapText="1"/>
    </xf>
    <xf numFmtId="14" fontId="3" fillId="5" borderId="2" xfId="0" quotePrefix="1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43" fontId="3" fillId="5" borderId="2" xfId="1" applyFont="1" applyFill="1" applyBorder="1" applyAlignment="1">
      <alignment horizontal="left" wrapText="1"/>
    </xf>
    <xf numFmtId="43" fontId="3" fillId="0" borderId="2" xfId="1" applyFont="1" applyFill="1" applyBorder="1" applyAlignment="1">
      <alignment horizontal="right" wrapText="1"/>
    </xf>
    <xf numFmtId="0" fontId="3" fillId="0" borderId="2" xfId="2" applyFont="1" applyBorder="1" applyAlignment="1" applyProtection="1"/>
    <xf numFmtId="0" fontId="3" fillId="5" borderId="2" xfId="0" applyFont="1" applyFill="1" applyBorder="1" applyAlignment="1">
      <alignment horizontal="right" vertical="top" wrapText="1"/>
    </xf>
    <xf numFmtId="0" fontId="3" fillId="5" borderId="0" xfId="0" applyFont="1" applyFill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/>
    <xf numFmtId="14" fontId="3" fillId="5" borderId="2" xfId="0" applyNumberFormat="1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wrapText="1"/>
    </xf>
    <xf numFmtId="49" fontId="3" fillId="5" borderId="2" xfId="0" applyNumberFormat="1" applyFont="1" applyFill="1" applyBorder="1" applyAlignment="1">
      <alignment horizontal="right" vertical="top" wrapText="1"/>
    </xf>
    <xf numFmtId="0" fontId="3" fillId="5" borderId="2" xfId="0" applyFont="1" applyFill="1" applyBorder="1" applyAlignment="1">
      <alignment vertical="top"/>
    </xf>
    <xf numFmtId="14" fontId="5" fillId="5" borderId="2" xfId="0" applyNumberFormat="1" applyFont="1" applyFill="1" applyBorder="1" applyAlignment="1">
      <alignment vertical="top" wrapText="1"/>
    </xf>
    <xf numFmtId="43" fontId="3" fillId="5" borderId="2" xfId="1" applyFont="1" applyFill="1" applyBorder="1" applyAlignment="1">
      <alignment horizontal="right" wrapText="1"/>
    </xf>
    <xf numFmtId="44" fontId="3" fillId="0" borderId="2" xfId="3" applyFont="1" applyFill="1" applyBorder="1" applyAlignment="1">
      <alignment horizontal="left" vertical="top" wrapText="1"/>
    </xf>
    <xf numFmtId="44" fontId="3" fillId="0" borderId="2" xfId="3" applyFont="1" applyFill="1" applyBorder="1" applyAlignment="1">
      <alignment horizontal="left" wrapText="1"/>
    </xf>
    <xf numFmtId="0" fontId="8" fillId="0" borderId="2" xfId="0" applyFont="1" applyBorder="1"/>
    <xf numFmtId="0" fontId="6" fillId="0" borderId="2" xfId="0" applyFont="1" applyBorder="1" applyAlignment="1">
      <alignment horizontal="left" indent="5"/>
    </xf>
    <xf numFmtId="0" fontId="13" fillId="0" borderId="2" xfId="0" applyFont="1" applyBorder="1" applyAlignment="1">
      <alignment wrapText="1"/>
    </xf>
    <xf numFmtId="0" fontId="13" fillId="0" borderId="2" xfId="0" applyFont="1" applyBorder="1"/>
    <xf numFmtId="8" fontId="6" fillId="0" borderId="2" xfId="0" applyNumberFormat="1" applyFont="1" applyBorder="1" applyAlignment="1">
      <alignment wrapText="1"/>
    </xf>
    <xf numFmtId="0" fontId="6" fillId="0" borderId="1" xfId="0" applyFont="1" applyBorder="1"/>
    <xf numFmtId="14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3" fontId="3" fillId="0" borderId="1" xfId="1" applyFont="1" applyFill="1" applyBorder="1" applyAlignment="1">
      <alignment horizontal="left" vertical="top" wrapText="1"/>
    </xf>
    <xf numFmtId="14" fontId="3" fillId="0" borderId="1" xfId="1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vertical="center"/>
    </xf>
    <xf numFmtId="0" fontId="8" fillId="5" borderId="2" xfId="0" applyFont="1" applyFill="1" applyBorder="1"/>
    <xf numFmtId="49" fontId="6" fillId="5" borderId="2" xfId="0" applyNumberFormat="1" applyFont="1" applyFill="1" applyBorder="1" applyAlignment="1">
      <alignment horizontal="right"/>
    </xf>
    <xf numFmtId="0" fontId="8" fillId="6" borderId="2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43" fontId="3" fillId="0" borderId="2" xfId="1" applyFont="1" applyFill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49" fontId="3" fillId="0" borderId="2" xfId="0" applyNumberFormat="1" applyFont="1" applyBorder="1" applyAlignment="1">
      <alignment horizontal="right" vertical="top"/>
    </xf>
    <xf numFmtId="0" fontId="3" fillId="0" borderId="2" xfId="0" quotePrefix="1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14" fillId="0" borderId="2" xfId="0" applyFont="1" applyBorder="1" applyAlignment="1">
      <alignment horizontal="right"/>
    </xf>
    <xf numFmtId="14" fontId="3" fillId="5" borderId="2" xfId="1" applyNumberFormat="1" applyFont="1" applyFill="1" applyBorder="1" applyAlignment="1">
      <alignment horizontal="left" wrapText="1"/>
    </xf>
    <xf numFmtId="44" fontId="3" fillId="5" borderId="2" xfId="3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wrapText="1"/>
    </xf>
    <xf numFmtId="0" fontId="6" fillId="0" borderId="2" xfId="0" applyFont="1" applyFill="1" applyBorder="1"/>
    <xf numFmtId="49" fontId="6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49" fontId="7" fillId="0" borderId="2" xfId="0" applyNumberFormat="1" applyFont="1" applyBorder="1" applyAlignment="1">
      <alignment horizontal="right"/>
    </xf>
    <xf numFmtId="0" fontId="6" fillId="6" borderId="2" xfId="0" applyFont="1" applyFill="1" applyBorder="1" applyAlignment="1">
      <alignment vertical="center" wrapText="1"/>
    </xf>
    <xf numFmtId="0" fontId="15" fillId="0" borderId="6" xfId="0" applyFont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vertical="top" wrapText="1"/>
    </xf>
    <xf numFmtId="0" fontId="6" fillId="0" borderId="0" xfId="0" applyFont="1"/>
    <xf numFmtId="4" fontId="8" fillId="0" borderId="2" xfId="0" applyNumberFormat="1" applyFont="1" applyBorder="1"/>
    <xf numFmtId="0" fontId="8" fillId="0" borderId="2" xfId="0" applyFont="1" applyBorder="1" applyAlignment="1">
      <alignment wrapText="1"/>
    </xf>
    <xf numFmtId="14" fontId="3" fillId="0" borderId="7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43" fontId="3" fillId="0" borderId="7" xfId="1" applyFont="1" applyFill="1" applyBorder="1" applyAlignment="1">
      <alignment horizontal="left" vertical="top" wrapText="1"/>
    </xf>
    <xf numFmtId="14" fontId="3" fillId="0" borderId="7" xfId="1" applyNumberFormat="1" applyFont="1" applyFill="1" applyBorder="1" applyAlignment="1">
      <alignment horizontal="left" vertical="top" wrapText="1"/>
    </xf>
    <xf numFmtId="0" fontId="8" fillId="0" borderId="0" xfId="0" applyFont="1"/>
    <xf numFmtId="0" fontId="3" fillId="0" borderId="7" xfId="0" applyFont="1" applyBorder="1"/>
    <xf numFmtId="49" fontId="3" fillId="3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vertical="top"/>
    </xf>
    <xf numFmtId="49" fontId="3" fillId="5" borderId="4" xfId="0" applyNumberFormat="1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14" fontId="3" fillId="0" borderId="3" xfId="1" applyNumberFormat="1" applyFont="1" applyFill="1" applyBorder="1" applyAlignment="1">
      <alignment horizontal="left" vertical="top" wrapText="1"/>
    </xf>
    <xf numFmtId="43" fontId="3" fillId="0" borderId="3" xfId="1" applyFont="1" applyFill="1" applyBorder="1" applyAlignment="1">
      <alignment horizontal="left" vertical="top" wrapText="1"/>
    </xf>
    <xf numFmtId="43" fontId="3" fillId="0" borderId="5" xfId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right"/>
    </xf>
    <xf numFmtId="0" fontId="16" fillId="0" borderId="2" xfId="0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0" fontId="8" fillId="0" borderId="7" xfId="0" applyFont="1" applyBorder="1"/>
    <xf numFmtId="0" fontId="3" fillId="0" borderId="3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49" fontId="3" fillId="0" borderId="7" xfId="0" applyNumberFormat="1" applyFont="1" applyFill="1" applyBorder="1" applyAlignment="1">
      <alignment horizontal="right" vertical="top" wrapText="1"/>
    </xf>
    <xf numFmtId="0" fontId="3" fillId="0" borderId="0" xfId="0" applyFont="1"/>
    <xf numFmtId="49" fontId="8" fillId="0" borderId="7" xfId="0" applyNumberFormat="1" applyFont="1" applyBorder="1" applyAlignment="1">
      <alignment horizontal="right"/>
    </xf>
    <xf numFmtId="0" fontId="8" fillId="6" borderId="0" xfId="0" applyFont="1" applyFill="1" applyAlignment="1">
      <alignment vertical="center" wrapText="1"/>
    </xf>
    <xf numFmtId="0" fontId="17" fillId="0" borderId="2" xfId="0" applyFont="1" applyBorder="1"/>
    <xf numFmtId="49" fontId="18" fillId="0" borderId="2" xfId="0" applyNumberFormat="1" applyFont="1" applyBorder="1"/>
    <xf numFmtId="49" fontId="9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indent="5"/>
    </xf>
    <xf numFmtId="0" fontId="13" fillId="0" borderId="2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0" fontId="3" fillId="7" borderId="2" xfId="0" applyFont="1" applyFill="1" applyBorder="1" applyAlignment="1">
      <alignment horizontal="left" vertical="top" wrapText="1"/>
    </xf>
    <xf numFmtId="44" fontId="3" fillId="4" borderId="2" xfId="3" applyFont="1" applyFill="1" applyBorder="1" applyAlignment="1">
      <alignment horizontal="left" wrapText="1"/>
    </xf>
    <xf numFmtId="49" fontId="8" fillId="0" borderId="0" xfId="0" applyNumberFormat="1" applyFont="1" applyAlignment="1">
      <alignment horizontal="right"/>
    </xf>
    <xf numFmtId="49" fontId="8" fillId="5" borderId="2" xfId="0" applyNumberFormat="1" applyFont="1" applyFill="1" applyBorder="1" applyAlignment="1">
      <alignment horizontal="right"/>
    </xf>
    <xf numFmtId="44" fontId="19" fillId="0" borderId="2" xfId="3" applyFont="1" applyFill="1" applyBorder="1" applyAlignment="1">
      <alignment horizontal="left" wrapText="1"/>
    </xf>
    <xf numFmtId="0" fontId="6" fillId="8" borderId="2" xfId="0" applyFont="1" applyFill="1" applyBorder="1"/>
    <xf numFmtId="14" fontId="3" fillId="8" borderId="2" xfId="0" applyNumberFormat="1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49" fontId="6" fillId="8" borderId="2" xfId="0" applyNumberFormat="1" applyFont="1" applyFill="1" applyBorder="1"/>
    <xf numFmtId="43" fontId="3" fillId="8" borderId="2" xfId="1" applyFont="1" applyFill="1" applyBorder="1" applyAlignment="1">
      <alignment horizontal="left" vertical="top" wrapText="1"/>
    </xf>
    <xf numFmtId="14" fontId="3" fillId="8" borderId="2" xfId="1" applyNumberFormat="1" applyFont="1" applyFill="1" applyBorder="1" applyAlignment="1">
      <alignment horizontal="left" vertical="top" wrapText="1"/>
    </xf>
    <xf numFmtId="0" fontId="6" fillId="9" borderId="2" xfId="0" applyFont="1" applyFill="1" applyBorder="1"/>
    <xf numFmtId="14" fontId="3" fillId="9" borderId="2" xfId="0" applyNumberFormat="1" applyFont="1" applyFill="1" applyBorder="1" applyAlignment="1">
      <alignment horizontal="left" vertical="top" wrapText="1"/>
    </xf>
    <xf numFmtId="0" fontId="3" fillId="9" borderId="2" xfId="0" applyFont="1" applyFill="1" applyBorder="1" applyAlignment="1">
      <alignment horizontal="left" vertical="top" wrapText="1"/>
    </xf>
    <xf numFmtId="49" fontId="3" fillId="9" borderId="2" xfId="0" applyNumberFormat="1" applyFont="1" applyFill="1" applyBorder="1" applyAlignment="1">
      <alignment horizontal="right" vertical="top" wrapText="1"/>
    </xf>
    <xf numFmtId="43" fontId="3" fillId="9" borderId="2" xfId="1" applyFont="1" applyFill="1" applyBorder="1" applyAlignment="1">
      <alignment horizontal="right" vertical="top" wrapText="1"/>
    </xf>
    <xf numFmtId="14" fontId="3" fillId="9" borderId="2" xfId="1" applyNumberFormat="1" applyFont="1" applyFill="1" applyBorder="1" applyAlignment="1">
      <alignment horizontal="left" vertical="top" wrapText="1"/>
    </xf>
    <xf numFmtId="43" fontId="3" fillId="9" borderId="2" xfId="1" applyFont="1" applyFill="1" applyBorder="1" applyAlignment="1">
      <alignment horizontal="left" vertical="top" wrapText="1"/>
    </xf>
    <xf numFmtId="49" fontId="3" fillId="8" borderId="2" xfId="0" applyNumberFormat="1" applyFont="1" applyFill="1" applyBorder="1" applyAlignment="1">
      <alignment horizontal="right" vertical="top" wrapText="1"/>
    </xf>
    <xf numFmtId="44" fontId="3" fillId="8" borderId="2" xfId="3" applyFont="1" applyFill="1" applyBorder="1" applyAlignment="1">
      <alignment horizontal="left" wrapText="1"/>
    </xf>
    <xf numFmtId="0" fontId="8" fillId="8" borderId="2" xfId="0" applyFont="1" applyFill="1" applyBorder="1"/>
    <xf numFmtId="49" fontId="6" fillId="8" borderId="2" xfId="0" applyNumberFormat="1" applyFont="1" applyFill="1" applyBorder="1" applyAlignment="1">
      <alignment horizontal="right"/>
    </xf>
    <xf numFmtId="0" fontId="6" fillId="8" borderId="2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4">
    <cellStyle name="Collegamento ipertestuale" xfId="2" builtinId="8"/>
    <cellStyle name="Euro" xfId="3"/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cig.anticorruzione.it/AVCP-SmartCig/preparaDettaglioComunicazioneOS.action?codDettaglioCarnet=2700773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7"/>
  <sheetViews>
    <sheetView tabSelected="1" topLeftCell="F1" workbookViewId="0">
      <selection activeCell="F12" sqref="A12:XFD12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7.28515625" style="1" customWidth="1"/>
    <col min="6" max="6" width="11.28515625" style="1" customWidth="1"/>
    <col min="7" max="7" width="19.7109375" style="1" customWidth="1"/>
    <col min="8" max="8" width="12.140625" style="83" customWidth="1"/>
    <col min="9" max="9" width="12.85546875" style="20" customWidth="1"/>
    <col min="10" max="10" width="13.7109375" style="21" customWidth="1"/>
    <col min="11" max="11" width="10" style="21" customWidth="1"/>
    <col min="12" max="12" width="16.85546875" style="20" customWidth="1"/>
    <col min="13" max="13" width="21.28515625" style="20" customWidth="1"/>
    <col min="14" max="14" width="18.140625" style="1" customWidth="1"/>
    <col min="15" max="16384" width="21.5703125" style="1"/>
  </cols>
  <sheetData>
    <row r="1" spans="1:14">
      <c r="A1" s="65"/>
      <c r="B1" s="66"/>
      <c r="C1" s="65"/>
      <c r="D1" s="67"/>
      <c r="E1" s="67"/>
      <c r="F1" s="67"/>
      <c r="G1" s="67"/>
      <c r="H1" s="84"/>
      <c r="I1" s="68"/>
      <c r="J1" s="69"/>
      <c r="K1" s="69"/>
      <c r="L1" s="68"/>
      <c r="M1" s="68"/>
      <c r="N1" s="67"/>
    </row>
    <row r="2" spans="1:14" ht="12.75">
      <c r="A2" s="163" t="s">
        <v>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s="6" customFormat="1" ht="4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701</v>
      </c>
      <c r="G3" s="164" t="s">
        <v>5</v>
      </c>
      <c r="H3" s="165"/>
      <c r="I3" s="4" t="s">
        <v>6</v>
      </c>
      <c r="J3" s="5" t="s">
        <v>7</v>
      </c>
      <c r="K3" s="5" t="s">
        <v>8</v>
      </c>
      <c r="L3" s="4" t="s">
        <v>9</v>
      </c>
      <c r="M3" s="4" t="s">
        <v>10</v>
      </c>
      <c r="N3" s="4" t="s">
        <v>11</v>
      </c>
    </row>
    <row r="4" spans="1:14" s="6" customFormat="1" ht="22.5">
      <c r="A4" s="7"/>
      <c r="B4" s="8"/>
      <c r="C4" s="8"/>
      <c r="D4" s="8"/>
      <c r="E4" s="8"/>
      <c r="F4" s="8"/>
      <c r="G4" s="9" t="s">
        <v>12</v>
      </c>
      <c r="H4" s="87" t="s">
        <v>13</v>
      </c>
      <c r="I4" s="10"/>
      <c r="J4" s="11"/>
      <c r="K4" s="11"/>
      <c r="L4" s="10"/>
      <c r="M4" s="10"/>
      <c r="N4" s="8"/>
    </row>
    <row r="5" spans="1:14" s="6" customFormat="1" ht="22.5">
      <c r="A5" s="12" t="s">
        <v>25</v>
      </c>
      <c r="B5" s="13">
        <v>42376</v>
      </c>
      <c r="C5" s="14" t="s">
        <v>27</v>
      </c>
      <c r="D5" s="14" t="s">
        <v>14</v>
      </c>
      <c r="E5" s="14" t="s">
        <v>15</v>
      </c>
      <c r="F5" s="14"/>
      <c r="G5" s="32" t="s">
        <v>188</v>
      </c>
      <c r="H5" s="85" t="s">
        <v>94</v>
      </c>
      <c r="I5" s="58">
        <v>1173.6199999999999</v>
      </c>
      <c r="J5" s="38">
        <v>42377</v>
      </c>
      <c r="K5" s="39">
        <v>42408</v>
      </c>
      <c r="L5" s="58">
        <v>1173.6199999999999</v>
      </c>
      <c r="M5" s="33" t="s">
        <v>189</v>
      </c>
      <c r="N5" s="42" t="s">
        <v>17</v>
      </c>
    </row>
    <row r="6" spans="1:14" ht="22.5">
      <c r="A6" s="12" t="s">
        <v>28</v>
      </c>
      <c r="B6" s="13">
        <v>42376</v>
      </c>
      <c r="C6" s="14" t="s">
        <v>29</v>
      </c>
      <c r="D6" s="14" t="s">
        <v>22</v>
      </c>
      <c r="E6" s="14" t="s">
        <v>15</v>
      </c>
      <c r="F6" s="14"/>
      <c r="G6" s="33" t="s">
        <v>190</v>
      </c>
      <c r="H6" s="26"/>
      <c r="I6" s="45">
        <v>1500</v>
      </c>
      <c r="J6" s="38">
        <v>42370</v>
      </c>
      <c r="K6" s="38">
        <v>42735</v>
      </c>
      <c r="L6" s="59">
        <f>750+750</f>
        <v>1500</v>
      </c>
      <c r="M6" s="33" t="s">
        <v>192</v>
      </c>
      <c r="N6" s="42"/>
    </row>
    <row r="7" spans="1:14" ht="22.5">
      <c r="A7" s="12" t="s">
        <v>30</v>
      </c>
      <c r="B7" s="13">
        <v>42376</v>
      </c>
      <c r="C7" s="14" t="s">
        <v>31</v>
      </c>
      <c r="D7" s="14" t="s">
        <v>14</v>
      </c>
      <c r="E7" s="14" t="s">
        <v>15</v>
      </c>
      <c r="F7" s="14"/>
      <c r="G7" s="32" t="s">
        <v>188</v>
      </c>
      <c r="H7" s="85" t="s">
        <v>94</v>
      </c>
      <c r="I7" s="45">
        <v>119.67</v>
      </c>
      <c r="J7" s="38">
        <v>42377</v>
      </c>
      <c r="K7" s="38">
        <v>42408</v>
      </c>
      <c r="L7" s="59">
        <v>119.67</v>
      </c>
      <c r="M7" s="33" t="s">
        <v>194</v>
      </c>
      <c r="N7" s="42" t="s">
        <v>17</v>
      </c>
    </row>
    <row r="8" spans="1:14" ht="22.5">
      <c r="A8" s="12" t="s">
        <v>32</v>
      </c>
      <c r="B8" s="17">
        <v>42376</v>
      </c>
      <c r="C8" s="12" t="s">
        <v>33</v>
      </c>
      <c r="D8" s="14" t="s">
        <v>20</v>
      </c>
      <c r="E8" s="14" t="s">
        <v>15</v>
      </c>
      <c r="F8" s="14"/>
      <c r="G8" s="34" t="s">
        <v>193</v>
      </c>
      <c r="H8" s="26"/>
      <c r="I8" s="45">
        <v>39000</v>
      </c>
      <c r="J8" s="38">
        <v>42370</v>
      </c>
      <c r="K8" s="38">
        <v>42735</v>
      </c>
      <c r="L8" s="59">
        <v>39000</v>
      </c>
      <c r="M8" s="33" t="s">
        <v>195</v>
      </c>
      <c r="N8" s="42"/>
    </row>
    <row r="9" spans="1:14" ht="22.5">
      <c r="A9" s="12" t="s">
        <v>24</v>
      </c>
      <c r="B9" s="17">
        <v>42377</v>
      </c>
      <c r="C9" s="14" t="s">
        <v>34</v>
      </c>
      <c r="D9" s="14" t="s">
        <v>14</v>
      </c>
      <c r="E9" s="14" t="s">
        <v>15</v>
      </c>
      <c r="F9" s="14"/>
      <c r="G9" s="14" t="s">
        <v>196</v>
      </c>
      <c r="H9" s="26" t="s">
        <v>87</v>
      </c>
      <c r="I9" s="45">
        <v>1180</v>
      </c>
      <c r="J9" s="40">
        <v>42384</v>
      </c>
      <c r="K9" s="40">
        <v>42384</v>
      </c>
      <c r="L9" s="59">
        <v>1180</v>
      </c>
      <c r="M9" s="35" t="s">
        <v>197</v>
      </c>
      <c r="N9" s="43" t="s">
        <v>16</v>
      </c>
    </row>
    <row r="10" spans="1:14" ht="22.5">
      <c r="A10" s="12" t="s">
        <v>35</v>
      </c>
      <c r="B10" s="18">
        <v>42377</v>
      </c>
      <c r="C10" s="12" t="s">
        <v>36</v>
      </c>
      <c r="D10" s="14" t="s">
        <v>21</v>
      </c>
      <c r="E10" s="14" t="s">
        <v>15</v>
      </c>
      <c r="F10" s="14"/>
      <c r="G10" s="14" t="s">
        <v>191</v>
      </c>
      <c r="H10" s="86" t="s">
        <v>198</v>
      </c>
      <c r="I10" s="45">
        <v>1100</v>
      </c>
      <c r="J10" s="40">
        <v>42379</v>
      </c>
      <c r="K10" s="41">
        <v>42379</v>
      </c>
      <c r="L10" s="59">
        <v>1100</v>
      </c>
      <c r="M10" s="36" t="s">
        <v>199</v>
      </c>
      <c r="N10" s="44" t="s">
        <v>16</v>
      </c>
    </row>
    <row r="11" spans="1:14" ht="22.5">
      <c r="A11" s="12" t="s">
        <v>37</v>
      </c>
      <c r="B11" s="18">
        <v>42381</v>
      </c>
      <c r="C11" s="14" t="s">
        <v>38</v>
      </c>
      <c r="D11" s="14" t="s">
        <v>22</v>
      </c>
      <c r="E11" s="14" t="s">
        <v>15</v>
      </c>
      <c r="F11" s="14"/>
      <c r="G11" s="37" t="s">
        <v>200</v>
      </c>
      <c r="H11" s="26" t="s">
        <v>248</v>
      </c>
      <c r="I11" s="45">
        <v>3720</v>
      </c>
      <c r="J11" s="40">
        <v>42370</v>
      </c>
      <c r="K11" s="41">
        <v>42735</v>
      </c>
      <c r="L11" s="59">
        <v>3720</v>
      </c>
      <c r="M11" s="36" t="s">
        <v>201</v>
      </c>
      <c r="N11" s="44" t="s">
        <v>16</v>
      </c>
    </row>
    <row r="12" spans="1:14" ht="22.5">
      <c r="A12" s="12" t="s">
        <v>39</v>
      </c>
      <c r="B12" s="19">
        <v>42388</v>
      </c>
      <c r="C12" s="14" t="s">
        <v>40</v>
      </c>
      <c r="D12" s="14" t="s">
        <v>22</v>
      </c>
      <c r="E12" s="14" t="s">
        <v>15</v>
      </c>
      <c r="F12" s="14"/>
      <c r="G12" s="14" t="s">
        <v>169</v>
      </c>
      <c r="H12" s="86">
        <v>10209790152</v>
      </c>
      <c r="I12" s="45">
        <v>550</v>
      </c>
      <c r="J12" s="39">
        <v>42389</v>
      </c>
      <c r="K12" s="39">
        <v>42735</v>
      </c>
      <c r="L12" s="59">
        <v>550</v>
      </c>
      <c r="M12" s="15" t="s">
        <v>249</v>
      </c>
      <c r="N12" s="42" t="s">
        <v>16</v>
      </c>
    </row>
    <row r="13" spans="1:14" ht="22.5">
      <c r="A13" s="14" t="s">
        <v>41</v>
      </c>
      <c r="B13" s="13">
        <v>42396</v>
      </c>
      <c r="C13" s="14" t="s">
        <v>23</v>
      </c>
      <c r="D13" s="14" t="s">
        <v>21</v>
      </c>
      <c r="E13" s="14" t="s">
        <v>15</v>
      </c>
      <c r="F13" s="14"/>
      <c r="G13" s="14" t="s">
        <v>18</v>
      </c>
      <c r="H13" s="95" t="s">
        <v>19</v>
      </c>
      <c r="I13" s="45">
        <v>578.55999999999995</v>
      </c>
      <c r="J13" s="39">
        <v>42397</v>
      </c>
      <c r="K13" s="39">
        <v>42397</v>
      </c>
      <c r="L13" s="59">
        <v>578.55999999999995</v>
      </c>
      <c r="M13" s="15" t="s">
        <v>250</v>
      </c>
      <c r="N13" s="42" t="s">
        <v>17</v>
      </c>
    </row>
    <row r="14" spans="1:14" ht="22.5">
      <c r="A14" s="14" t="s">
        <v>42</v>
      </c>
      <c r="B14" s="13">
        <v>42398</v>
      </c>
      <c r="C14" s="14" t="s">
        <v>43</v>
      </c>
      <c r="D14" s="14" t="s">
        <v>22</v>
      </c>
      <c r="E14" s="14" t="s">
        <v>15</v>
      </c>
      <c r="F14" s="14"/>
      <c r="G14" s="14" t="s">
        <v>251</v>
      </c>
      <c r="H14" s="86" t="s">
        <v>252</v>
      </c>
      <c r="I14" s="45">
        <v>11000</v>
      </c>
      <c r="J14" s="39">
        <v>42370</v>
      </c>
      <c r="K14" s="39">
        <v>42735</v>
      </c>
      <c r="L14" s="59">
        <v>11000</v>
      </c>
      <c r="M14" s="15" t="s">
        <v>253</v>
      </c>
      <c r="N14" s="42" t="s">
        <v>16</v>
      </c>
    </row>
    <row r="15" spans="1:14" ht="22.5">
      <c r="A15" s="14" t="s">
        <v>44</v>
      </c>
      <c r="B15" s="13">
        <v>42398</v>
      </c>
      <c r="C15" s="14" t="s">
        <v>45</v>
      </c>
      <c r="D15" s="14" t="s">
        <v>21</v>
      </c>
      <c r="E15" s="14" t="s">
        <v>15</v>
      </c>
      <c r="F15" s="14"/>
      <c r="G15" s="14" t="s">
        <v>254</v>
      </c>
      <c r="H15" s="26" t="s">
        <v>108</v>
      </c>
      <c r="I15" s="45">
        <v>25911</v>
      </c>
      <c r="J15" s="89"/>
      <c r="K15" s="89"/>
      <c r="L15" s="59">
        <v>25911</v>
      </c>
      <c r="M15" s="36" t="s">
        <v>255</v>
      </c>
      <c r="N15" s="91" t="s">
        <v>256</v>
      </c>
    </row>
    <row r="16" spans="1:14" ht="22.5">
      <c r="A16" s="14" t="s">
        <v>46</v>
      </c>
      <c r="B16" s="13">
        <v>42398</v>
      </c>
      <c r="C16" s="14" t="s">
        <v>47</v>
      </c>
      <c r="D16" s="14" t="s">
        <v>21</v>
      </c>
      <c r="E16" s="14" t="s">
        <v>15</v>
      </c>
      <c r="F16" s="14"/>
      <c r="G16" s="14" t="s">
        <v>254</v>
      </c>
      <c r="H16" s="26" t="s">
        <v>108</v>
      </c>
      <c r="I16" s="45">
        <v>21445</v>
      </c>
      <c r="J16" s="89"/>
      <c r="K16" s="89"/>
      <c r="L16" s="59">
        <v>21445</v>
      </c>
      <c r="M16" s="36" t="s">
        <v>255</v>
      </c>
      <c r="N16" s="91" t="s">
        <v>256</v>
      </c>
    </row>
    <row r="17" spans="1:14" ht="22.5">
      <c r="A17" s="14" t="s">
        <v>48</v>
      </c>
      <c r="B17" s="13">
        <v>42398</v>
      </c>
      <c r="C17" s="14" t="s">
        <v>49</v>
      </c>
      <c r="D17" s="14" t="s">
        <v>21</v>
      </c>
      <c r="E17" s="14" t="s">
        <v>15</v>
      </c>
      <c r="F17" s="14"/>
      <c r="G17" s="14" t="s">
        <v>254</v>
      </c>
      <c r="H17" s="26" t="s">
        <v>108</v>
      </c>
      <c r="I17" s="45">
        <v>3130</v>
      </c>
      <c r="J17" s="89"/>
      <c r="K17" s="89"/>
      <c r="L17" s="59">
        <v>3130</v>
      </c>
      <c r="M17" s="36" t="s">
        <v>257</v>
      </c>
      <c r="N17" s="91" t="s">
        <v>256</v>
      </c>
    </row>
    <row r="18" spans="1:14" ht="33.75">
      <c r="A18" s="14" t="s">
        <v>50</v>
      </c>
      <c r="B18" s="13">
        <v>42402</v>
      </c>
      <c r="C18" s="14" t="s">
        <v>51</v>
      </c>
      <c r="D18" s="14" t="s">
        <v>22</v>
      </c>
      <c r="E18" s="14" t="s">
        <v>15</v>
      </c>
      <c r="F18" s="14"/>
      <c r="G18" s="14" t="s">
        <v>174</v>
      </c>
      <c r="H18" s="26" t="s">
        <v>258</v>
      </c>
      <c r="I18" s="45">
        <v>2000</v>
      </c>
      <c r="J18" s="39">
        <v>42370</v>
      </c>
      <c r="K18" s="39">
        <v>42735</v>
      </c>
      <c r="L18" s="59">
        <v>2000</v>
      </c>
      <c r="M18" s="15" t="s">
        <v>1065</v>
      </c>
      <c r="N18" s="42" t="s">
        <v>1066</v>
      </c>
    </row>
    <row r="19" spans="1:14" ht="22.5">
      <c r="A19" s="14" t="s">
        <v>52</v>
      </c>
      <c r="B19" s="23" t="s">
        <v>53</v>
      </c>
      <c r="C19" s="14" t="s">
        <v>54</v>
      </c>
      <c r="D19" s="14" t="s">
        <v>22</v>
      </c>
      <c r="E19" s="14" t="s">
        <v>15</v>
      </c>
      <c r="F19" s="14"/>
      <c r="G19" s="14" t="s">
        <v>140</v>
      </c>
      <c r="H19" s="26" t="s">
        <v>156</v>
      </c>
      <c r="I19" s="45">
        <v>5692.5</v>
      </c>
      <c r="J19" s="39">
        <v>42417</v>
      </c>
      <c r="K19" s="39">
        <v>42821</v>
      </c>
      <c r="L19" s="59">
        <f>3492.34+(451.87)+(572.24)+(587.46)+1106.5</f>
        <v>6210.41</v>
      </c>
      <c r="M19" s="15" t="s">
        <v>259</v>
      </c>
      <c r="N19" s="14" t="s">
        <v>225</v>
      </c>
    </row>
    <row r="20" spans="1:14" ht="33.75">
      <c r="A20" s="14" t="s">
        <v>55</v>
      </c>
      <c r="B20" s="13">
        <v>42409</v>
      </c>
      <c r="C20" s="14" t="s">
        <v>56</v>
      </c>
      <c r="D20" s="14" t="s">
        <v>22</v>
      </c>
      <c r="E20" s="14" t="s">
        <v>15</v>
      </c>
      <c r="F20" s="14"/>
      <c r="G20" s="14" t="s">
        <v>260</v>
      </c>
      <c r="H20" s="26" t="s">
        <v>261</v>
      </c>
      <c r="I20" s="15">
        <v>219</v>
      </c>
      <c r="J20" s="16">
        <v>42391</v>
      </c>
      <c r="K20" s="16">
        <v>42398</v>
      </c>
      <c r="L20" s="58">
        <v>219</v>
      </c>
      <c r="M20" s="15" t="s">
        <v>263</v>
      </c>
      <c r="N20" s="14" t="s">
        <v>262</v>
      </c>
    </row>
    <row r="21" spans="1:14" ht="22.5">
      <c r="A21" s="14" t="s">
        <v>57</v>
      </c>
      <c r="B21" s="13">
        <v>42415</v>
      </c>
      <c r="C21" s="14" t="s">
        <v>58</v>
      </c>
      <c r="D21" s="14" t="s">
        <v>22</v>
      </c>
      <c r="E21" s="14" t="s">
        <v>15</v>
      </c>
      <c r="F21" s="14"/>
      <c r="G21" s="14" t="s">
        <v>264</v>
      </c>
      <c r="H21" s="26" t="s">
        <v>265</v>
      </c>
      <c r="I21" s="15">
        <v>15000</v>
      </c>
      <c r="J21" s="16">
        <v>42410</v>
      </c>
      <c r="K21" s="16">
        <v>42735</v>
      </c>
      <c r="L21" s="59">
        <v>15000</v>
      </c>
      <c r="M21" s="15" t="s">
        <v>266</v>
      </c>
      <c r="N21" s="14" t="s">
        <v>267</v>
      </c>
    </row>
    <row r="22" spans="1:14" ht="22.5">
      <c r="A22" s="14" t="s">
        <v>59</v>
      </c>
      <c r="B22" s="13">
        <v>42416</v>
      </c>
      <c r="C22" s="14" t="s">
        <v>60</v>
      </c>
      <c r="D22" s="14" t="s">
        <v>21</v>
      </c>
      <c r="E22" s="14" t="s">
        <v>15</v>
      </c>
      <c r="F22" s="14"/>
      <c r="G22" s="14" t="s">
        <v>159</v>
      </c>
      <c r="H22" s="85" t="s">
        <v>94</v>
      </c>
      <c r="I22" s="15">
        <v>531.97</v>
      </c>
      <c r="J22" s="16">
        <v>42436</v>
      </c>
      <c r="K22" s="16">
        <v>42436</v>
      </c>
      <c r="L22" s="59">
        <v>531.97</v>
      </c>
      <c r="M22" s="15" t="s">
        <v>268</v>
      </c>
      <c r="N22" s="14" t="s">
        <v>17</v>
      </c>
    </row>
    <row r="23" spans="1:14" ht="22.5">
      <c r="A23" s="14" t="s">
        <v>61</v>
      </c>
      <c r="B23" s="13">
        <v>42418</v>
      </c>
      <c r="C23" s="14" t="s">
        <v>62</v>
      </c>
      <c r="D23" s="14" t="s">
        <v>22</v>
      </c>
      <c r="E23" s="14" t="s">
        <v>15</v>
      </c>
      <c r="F23" s="14"/>
      <c r="G23" s="14" t="s">
        <v>100</v>
      </c>
      <c r="H23" s="26" t="s">
        <v>160</v>
      </c>
      <c r="I23" s="15">
        <v>775</v>
      </c>
      <c r="J23" s="16">
        <v>42418</v>
      </c>
      <c r="K23" s="16">
        <v>42784</v>
      </c>
      <c r="L23" s="59">
        <v>775</v>
      </c>
      <c r="M23" s="15" t="s">
        <v>161</v>
      </c>
      <c r="N23" s="14" t="s">
        <v>269</v>
      </c>
    </row>
    <row r="24" spans="1:14" ht="22.5">
      <c r="A24" s="14" t="s">
        <v>63</v>
      </c>
      <c r="B24" s="13">
        <v>42418</v>
      </c>
      <c r="C24" s="14" t="s">
        <v>64</v>
      </c>
      <c r="D24" s="14" t="s">
        <v>22</v>
      </c>
      <c r="E24" s="14" t="s">
        <v>15</v>
      </c>
      <c r="F24" s="14"/>
      <c r="G24" s="14" t="s">
        <v>162</v>
      </c>
      <c r="H24" s="26" t="s">
        <v>163</v>
      </c>
      <c r="I24" s="15">
        <v>354</v>
      </c>
      <c r="J24" s="16">
        <v>42418</v>
      </c>
      <c r="K24" s="16">
        <v>42418</v>
      </c>
      <c r="L24" s="59">
        <v>344.39</v>
      </c>
      <c r="M24" s="15" t="s">
        <v>164</v>
      </c>
      <c r="N24" s="14" t="s">
        <v>165</v>
      </c>
    </row>
    <row r="25" spans="1:14" ht="22.5">
      <c r="A25" s="14" t="s">
        <v>65</v>
      </c>
      <c r="B25" s="13">
        <v>42423</v>
      </c>
      <c r="C25" s="14" t="s">
        <v>66</v>
      </c>
      <c r="D25" s="14" t="s">
        <v>21</v>
      </c>
      <c r="E25" s="14" t="s">
        <v>15</v>
      </c>
      <c r="F25" s="14"/>
      <c r="G25" s="14" t="s">
        <v>270</v>
      </c>
      <c r="H25" s="26" t="s">
        <v>271</v>
      </c>
      <c r="I25" s="15">
        <v>121.9</v>
      </c>
      <c r="J25" s="16">
        <v>42426</v>
      </c>
      <c r="K25" s="16">
        <v>42426</v>
      </c>
      <c r="L25" s="59">
        <v>121.9</v>
      </c>
      <c r="M25" s="15" t="s">
        <v>272</v>
      </c>
      <c r="N25" s="14" t="s">
        <v>17</v>
      </c>
    </row>
    <row r="26" spans="1:14" ht="22.5">
      <c r="A26" s="14" t="s">
        <v>67</v>
      </c>
      <c r="B26" s="13">
        <v>42423</v>
      </c>
      <c r="C26" s="14" t="s">
        <v>68</v>
      </c>
      <c r="D26" s="14" t="s">
        <v>21</v>
      </c>
      <c r="E26" s="14" t="s">
        <v>15</v>
      </c>
      <c r="F26" s="14"/>
      <c r="G26" s="14" t="s">
        <v>18</v>
      </c>
      <c r="H26" s="31" t="s">
        <v>19</v>
      </c>
      <c r="I26" s="15">
        <v>260.45</v>
      </c>
      <c r="J26" s="16">
        <v>42423</v>
      </c>
      <c r="K26" s="16">
        <v>42423</v>
      </c>
      <c r="L26" s="59">
        <v>260.45</v>
      </c>
      <c r="M26" s="15" t="s">
        <v>273</v>
      </c>
      <c r="N26" s="14" t="s">
        <v>17</v>
      </c>
    </row>
    <row r="27" spans="1:14" ht="22.5">
      <c r="A27" s="14" t="s">
        <v>274</v>
      </c>
      <c r="B27" s="13">
        <v>42424</v>
      </c>
      <c r="C27" s="14" t="s">
        <v>69</v>
      </c>
      <c r="D27" s="14" t="s">
        <v>21</v>
      </c>
      <c r="E27" s="14" t="s">
        <v>15</v>
      </c>
      <c r="F27" s="14"/>
      <c r="G27" s="14" t="s">
        <v>275</v>
      </c>
      <c r="H27" s="26" t="s">
        <v>276</v>
      </c>
      <c r="I27" s="15">
        <v>62.7</v>
      </c>
      <c r="J27" s="16">
        <v>42424</v>
      </c>
      <c r="K27" s="16">
        <v>42424</v>
      </c>
      <c r="L27" s="59">
        <v>51.39</v>
      </c>
      <c r="M27" s="15" t="s">
        <v>277</v>
      </c>
      <c r="N27" s="14" t="s">
        <v>165</v>
      </c>
    </row>
    <row r="28" spans="1:14" ht="45">
      <c r="A28" s="14" t="s">
        <v>70</v>
      </c>
      <c r="B28" s="13">
        <v>42426</v>
      </c>
      <c r="C28" s="14" t="s">
        <v>71</v>
      </c>
      <c r="D28" s="14" t="s">
        <v>21</v>
      </c>
      <c r="E28" s="14" t="s">
        <v>15</v>
      </c>
      <c r="F28" s="14" t="s">
        <v>280</v>
      </c>
      <c r="G28" s="14" t="s">
        <v>166</v>
      </c>
      <c r="H28" s="26" t="s">
        <v>167</v>
      </c>
      <c r="I28" s="15">
        <v>1182.5</v>
      </c>
      <c r="J28" s="16">
        <v>42459</v>
      </c>
      <c r="K28" s="16">
        <v>42459</v>
      </c>
      <c r="L28" s="59">
        <v>1182.5</v>
      </c>
      <c r="M28" s="15" t="s">
        <v>278</v>
      </c>
      <c r="N28" s="14" t="s">
        <v>279</v>
      </c>
    </row>
    <row r="29" spans="1:14" ht="22.5">
      <c r="A29" s="14" t="s">
        <v>72</v>
      </c>
      <c r="B29" s="13">
        <v>42426</v>
      </c>
      <c r="C29" s="14" t="s">
        <v>73</v>
      </c>
      <c r="D29" s="14" t="s">
        <v>14</v>
      </c>
      <c r="E29" s="14" t="s">
        <v>15</v>
      </c>
      <c r="F29" s="14"/>
      <c r="G29" s="14" t="s">
        <v>169</v>
      </c>
      <c r="H29" s="26" t="s">
        <v>170</v>
      </c>
      <c r="I29" s="15">
        <v>1750</v>
      </c>
      <c r="J29" s="16">
        <v>42426</v>
      </c>
      <c r="K29" s="16">
        <v>42426</v>
      </c>
      <c r="L29" s="59">
        <v>1750.9</v>
      </c>
      <c r="M29" s="15" t="s">
        <v>281</v>
      </c>
      <c r="N29" s="14" t="s">
        <v>282</v>
      </c>
    </row>
    <row r="30" spans="1:14" ht="22.5">
      <c r="A30" s="14" t="s">
        <v>74</v>
      </c>
      <c r="B30" s="13">
        <v>42429</v>
      </c>
      <c r="C30" s="14" t="s">
        <v>75</v>
      </c>
      <c r="D30" s="14" t="s">
        <v>22</v>
      </c>
      <c r="E30" s="14" t="s">
        <v>15</v>
      </c>
      <c r="F30" s="14"/>
      <c r="G30" s="14" t="s">
        <v>122</v>
      </c>
      <c r="H30" s="47">
        <v>2930110966</v>
      </c>
      <c r="I30" s="36">
        <v>1456</v>
      </c>
      <c r="J30" s="16">
        <v>42430</v>
      </c>
      <c r="K30" s="16">
        <v>42430</v>
      </c>
      <c r="L30" s="59">
        <v>1456</v>
      </c>
      <c r="M30" s="15" t="s">
        <v>283</v>
      </c>
      <c r="N30" s="14" t="s">
        <v>16</v>
      </c>
    </row>
    <row r="31" spans="1:14" ht="22.5">
      <c r="A31" s="14" t="s">
        <v>76</v>
      </c>
      <c r="B31" s="13">
        <v>42430</v>
      </c>
      <c r="C31" s="14" t="s">
        <v>77</v>
      </c>
      <c r="D31" s="14" t="s">
        <v>22</v>
      </c>
      <c r="E31" s="14" t="s">
        <v>15</v>
      </c>
      <c r="F31" s="14"/>
      <c r="G31" s="14" t="s">
        <v>284</v>
      </c>
      <c r="H31" s="26" t="s">
        <v>285</v>
      </c>
      <c r="I31" s="15">
        <v>20000</v>
      </c>
      <c r="J31" s="16"/>
      <c r="K31" s="16"/>
      <c r="L31" s="59">
        <f>18075.7+1246.05</f>
        <v>19321.75</v>
      </c>
      <c r="M31" s="15"/>
      <c r="N31" s="14" t="s">
        <v>286</v>
      </c>
    </row>
    <row r="32" spans="1:14" ht="22.5">
      <c r="A32" s="14" t="s">
        <v>78</v>
      </c>
      <c r="B32" s="13">
        <v>42431</v>
      </c>
      <c r="C32" s="14" t="s">
        <v>79</v>
      </c>
      <c r="D32" s="14" t="s">
        <v>21</v>
      </c>
      <c r="E32" s="14" t="s">
        <v>15</v>
      </c>
      <c r="F32" s="14"/>
      <c r="G32" s="14" t="s">
        <v>171</v>
      </c>
      <c r="H32" s="31" t="s">
        <v>172</v>
      </c>
      <c r="I32" s="15">
        <v>184.33</v>
      </c>
      <c r="J32" s="16">
        <v>42431</v>
      </c>
      <c r="K32" s="16">
        <v>42431</v>
      </c>
      <c r="L32" s="59">
        <v>184.33</v>
      </c>
      <c r="M32" s="15" t="s">
        <v>288</v>
      </c>
      <c r="N32" s="14" t="s">
        <v>16</v>
      </c>
    </row>
    <row r="33" spans="1:20" s="22" customFormat="1" ht="22.5">
      <c r="A33" s="14" t="s">
        <v>80</v>
      </c>
      <c r="B33" s="13">
        <v>42436</v>
      </c>
      <c r="C33" s="14" t="s">
        <v>81</v>
      </c>
      <c r="D33" s="14" t="s">
        <v>22</v>
      </c>
      <c r="E33" s="14" t="s">
        <v>15</v>
      </c>
      <c r="F33" s="14"/>
      <c r="G33" s="14"/>
      <c r="H33" s="26"/>
      <c r="I33" s="15">
        <v>3000</v>
      </c>
      <c r="J33" s="16"/>
      <c r="K33" s="16"/>
      <c r="L33" s="15"/>
      <c r="M33" s="15"/>
      <c r="N33" s="14"/>
      <c r="O33" s="48"/>
      <c r="P33" s="48"/>
      <c r="Q33" s="48"/>
      <c r="R33" s="48"/>
      <c r="S33" s="48"/>
      <c r="T33" s="48"/>
    </row>
    <row r="34" spans="1:20" ht="22.5">
      <c r="A34" s="14" t="s">
        <v>82</v>
      </c>
      <c r="B34" s="13">
        <v>42437</v>
      </c>
      <c r="C34" s="14" t="s">
        <v>83</v>
      </c>
      <c r="D34" s="14" t="s">
        <v>21</v>
      </c>
      <c r="E34" s="14" t="s">
        <v>15</v>
      </c>
      <c r="F34" s="14"/>
      <c r="G34" s="14" t="s">
        <v>124</v>
      </c>
      <c r="H34" s="28">
        <v>2066400405</v>
      </c>
      <c r="I34" s="15">
        <v>2500</v>
      </c>
      <c r="J34" s="16">
        <v>42439</v>
      </c>
      <c r="K34" s="16">
        <v>42439</v>
      </c>
      <c r="L34" s="59">
        <v>2500</v>
      </c>
      <c r="M34" s="15" t="s">
        <v>223</v>
      </c>
      <c r="N34" s="14" t="s">
        <v>16</v>
      </c>
    </row>
    <row r="35" spans="1:20" ht="22.5">
      <c r="A35" s="14" t="s">
        <v>84</v>
      </c>
      <c r="B35" s="13">
        <v>42439</v>
      </c>
      <c r="C35" s="14" t="s">
        <v>85</v>
      </c>
      <c r="D35" s="14" t="s">
        <v>22</v>
      </c>
      <c r="E35" s="14" t="s">
        <v>15</v>
      </c>
      <c r="F35" s="14"/>
      <c r="G35" s="23" t="s">
        <v>289</v>
      </c>
      <c r="H35" s="27" t="s">
        <v>290</v>
      </c>
      <c r="I35" s="15">
        <v>120</v>
      </c>
      <c r="J35" s="16">
        <v>42440</v>
      </c>
      <c r="K35" s="16">
        <v>42440</v>
      </c>
      <c r="L35" s="59">
        <v>120</v>
      </c>
      <c r="M35" s="15" t="s">
        <v>222</v>
      </c>
      <c r="N35" s="14" t="s">
        <v>16</v>
      </c>
    </row>
    <row r="36" spans="1:20" ht="22.5">
      <c r="A36" s="25" t="s">
        <v>88</v>
      </c>
      <c r="B36" s="24">
        <v>42445</v>
      </c>
      <c r="C36" s="14" t="s">
        <v>89</v>
      </c>
      <c r="D36" s="14" t="s">
        <v>21</v>
      </c>
      <c r="E36" s="14" t="s">
        <v>15</v>
      </c>
      <c r="F36" s="14"/>
      <c r="G36" s="23" t="s">
        <v>90</v>
      </c>
      <c r="H36" s="26" t="s">
        <v>91</v>
      </c>
      <c r="I36" s="15">
        <v>80</v>
      </c>
      <c r="J36" s="16">
        <v>42450</v>
      </c>
      <c r="K36" s="16">
        <v>42450</v>
      </c>
      <c r="L36" s="59">
        <v>80</v>
      </c>
      <c r="M36" s="15" t="s">
        <v>221</v>
      </c>
      <c r="N36" s="14" t="s">
        <v>16</v>
      </c>
    </row>
    <row r="37" spans="1:20" ht="22.5">
      <c r="A37" s="25" t="s">
        <v>93</v>
      </c>
      <c r="B37" s="24">
        <v>42446</v>
      </c>
      <c r="C37" s="14" t="s">
        <v>92</v>
      </c>
      <c r="D37" s="14" t="s">
        <v>21</v>
      </c>
      <c r="E37" s="14" t="s">
        <v>15</v>
      </c>
      <c r="F37" s="14"/>
      <c r="G37" s="23" t="s">
        <v>95</v>
      </c>
      <c r="H37" s="27" t="s">
        <v>94</v>
      </c>
      <c r="I37" s="15">
        <v>916.48</v>
      </c>
      <c r="J37" s="16">
        <v>42411</v>
      </c>
      <c r="K37" s="16">
        <v>42440</v>
      </c>
      <c r="L37" s="59">
        <v>916.48</v>
      </c>
      <c r="M37" s="15" t="s">
        <v>173</v>
      </c>
      <c r="N37" s="14" t="s">
        <v>16</v>
      </c>
    </row>
    <row r="38" spans="1:20" ht="22.5">
      <c r="A38" s="25" t="s">
        <v>96</v>
      </c>
      <c r="B38" s="24">
        <v>42446</v>
      </c>
      <c r="C38" s="14" t="s">
        <v>97</v>
      </c>
      <c r="D38" s="14" t="s">
        <v>22</v>
      </c>
      <c r="E38" s="14" t="s">
        <v>15</v>
      </c>
      <c r="F38" s="14"/>
      <c r="G38" s="23" t="s">
        <v>95</v>
      </c>
      <c r="H38" s="27" t="s">
        <v>94</v>
      </c>
      <c r="I38" s="15">
        <v>745</v>
      </c>
      <c r="J38" s="16">
        <v>42404</v>
      </c>
      <c r="K38" s="16">
        <v>42458</v>
      </c>
      <c r="L38" s="59">
        <v>745</v>
      </c>
      <c r="M38" s="15" t="s">
        <v>220</v>
      </c>
      <c r="N38" s="14" t="s">
        <v>16</v>
      </c>
    </row>
    <row r="39" spans="1:20" ht="22.5">
      <c r="A39" s="25" t="s">
        <v>98</v>
      </c>
      <c r="B39" s="24">
        <v>42451</v>
      </c>
      <c r="C39" s="14" t="s">
        <v>99</v>
      </c>
      <c r="D39" s="14" t="s">
        <v>20</v>
      </c>
      <c r="E39" s="14" t="s">
        <v>15</v>
      </c>
      <c r="F39" s="14"/>
      <c r="G39" s="23" t="s">
        <v>100</v>
      </c>
      <c r="H39" s="28">
        <v>11274970158</v>
      </c>
      <c r="I39" s="15">
        <v>20000</v>
      </c>
      <c r="J39" s="16">
        <v>42430</v>
      </c>
      <c r="K39" s="16">
        <v>42428</v>
      </c>
      <c r="L39" s="90">
        <f>8925+4841.1</f>
        <v>13766.1</v>
      </c>
      <c r="M39" s="15" t="s">
        <v>219</v>
      </c>
      <c r="N39" s="14" t="s">
        <v>158</v>
      </c>
    </row>
    <row r="40" spans="1:20" ht="22.5">
      <c r="A40" s="25" t="s">
        <v>101</v>
      </c>
      <c r="B40" s="24">
        <v>42451</v>
      </c>
      <c r="C40" s="25" t="s">
        <v>102</v>
      </c>
      <c r="D40" s="14" t="s">
        <v>20</v>
      </c>
      <c r="E40" s="14" t="s">
        <v>15</v>
      </c>
      <c r="F40" s="14"/>
      <c r="G40" s="23" t="s">
        <v>100</v>
      </c>
      <c r="H40" s="28">
        <v>11274970158</v>
      </c>
      <c r="I40" s="15">
        <v>12000</v>
      </c>
      <c r="J40" s="16">
        <v>42430</v>
      </c>
      <c r="K40" s="16">
        <v>42428</v>
      </c>
      <c r="L40" s="90">
        <f>4841.1+4841.1</f>
        <v>9682.2000000000007</v>
      </c>
      <c r="M40" s="15" t="s">
        <v>219</v>
      </c>
      <c r="N40" s="14" t="s">
        <v>158</v>
      </c>
    </row>
    <row r="41" spans="1:20" ht="22.5">
      <c r="A41" s="25" t="s">
        <v>103</v>
      </c>
      <c r="B41" s="24">
        <v>42453</v>
      </c>
      <c r="C41" s="25" t="s">
        <v>104</v>
      </c>
      <c r="D41" s="14" t="s">
        <v>21</v>
      </c>
      <c r="E41" s="14" t="s">
        <v>15</v>
      </c>
      <c r="F41" s="14"/>
      <c r="G41" s="23" t="s">
        <v>246</v>
      </c>
      <c r="H41" s="26" t="s">
        <v>105</v>
      </c>
      <c r="I41" s="15">
        <v>1615</v>
      </c>
      <c r="J41" s="16">
        <v>42370</v>
      </c>
      <c r="K41" s="16">
        <v>42444</v>
      </c>
      <c r="L41" s="59">
        <v>1615</v>
      </c>
      <c r="M41" s="15" t="s">
        <v>218</v>
      </c>
      <c r="N41" s="14" t="s">
        <v>16</v>
      </c>
    </row>
    <row r="42" spans="1:20" ht="22.5">
      <c r="A42" s="25" t="s">
        <v>106</v>
      </c>
      <c r="B42" s="24">
        <v>42453</v>
      </c>
      <c r="C42" s="14" t="s">
        <v>107</v>
      </c>
      <c r="D42" s="14" t="s">
        <v>21</v>
      </c>
      <c r="E42" s="14" t="s">
        <v>15</v>
      </c>
      <c r="F42" s="14"/>
      <c r="G42" s="23" t="s">
        <v>114</v>
      </c>
      <c r="H42" s="26" t="s">
        <v>108</v>
      </c>
      <c r="I42" s="15">
        <v>300</v>
      </c>
      <c r="J42" s="16">
        <v>42453</v>
      </c>
      <c r="K42" s="16">
        <v>42453</v>
      </c>
      <c r="L42" s="59">
        <v>0</v>
      </c>
      <c r="M42" s="15" t="s">
        <v>217</v>
      </c>
      <c r="N42" s="14" t="s">
        <v>16</v>
      </c>
    </row>
    <row r="43" spans="1:20" ht="22.5">
      <c r="A43" s="25" t="s">
        <v>109</v>
      </c>
      <c r="B43" s="24">
        <v>42453</v>
      </c>
      <c r="C43" s="29" t="s">
        <v>110</v>
      </c>
      <c r="D43" s="14" t="s">
        <v>111</v>
      </c>
      <c r="E43" s="14" t="s">
        <v>15</v>
      </c>
      <c r="F43" s="14"/>
      <c r="G43" s="14" t="s">
        <v>112</v>
      </c>
      <c r="H43" s="26" t="s">
        <v>113</v>
      </c>
      <c r="I43" s="15">
        <v>8447.64</v>
      </c>
      <c r="J43" s="16">
        <v>42464</v>
      </c>
      <c r="K43" s="16">
        <v>42471</v>
      </c>
      <c r="L43" s="59">
        <v>8447.64</v>
      </c>
      <c r="M43" s="15" t="s">
        <v>216</v>
      </c>
      <c r="N43" s="14" t="s">
        <v>16</v>
      </c>
    </row>
    <row r="44" spans="1:20" s="48" customFormat="1" ht="33.75">
      <c r="A44" s="51" t="s">
        <v>115</v>
      </c>
      <c r="B44" s="52">
        <v>42460</v>
      </c>
      <c r="C44" s="53" t="s">
        <v>118</v>
      </c>
      <c r="D44" s="37" t="s">
        <v>21</v>
      </c>
      <c r="E44" s="37" t="s">
        <v>121</v>
      </c>
      <c r="F44" s="37"/>
      <c r="G44" s="37" t="s">
        <v>122</v>
      </c>
      <c r="H44" s="54" t="s">
        <v>292</v>
      </c>
      <c r="I44" s="36">
        <v>110000</v>
      </c>
      <c r="J44" s="50">
        <v>42527</v>
      </c>
      <c r="K44" s="50">
        <v>42540</v>
      </c>
      <c r="L44" s="59">
        <v>110000</v>
      </c>
      <c r="M44" s="36" t="s">
        <v>215</v>
      </c>
      <c r="N44" s="37" t="s">
        <v>16</v>
      </c>
    </row>
    <row r="45" spans="1:20" s="48" customFormat="1" ht="45">
      <c r="A45" s="33" t="s">
        <v>116</v>
      </c>
      <c r="B45" s="52">
        <v>42460</v>
      </c>
      <c r="C45" s="53" t="s">
        <v>119</v>
      </c>
      <c r="D45" s="37" t="s">
        <v>21</v>
      </c>
      <c r="E45" s="37" t="s">
        <v>121</v>
      </c>
      <c r="F45" s="37"/>
      <c r="G45" s="37" t="s">
        <v>122</v>
      </c>
      <c r="H45" s="54" t="s">
        <v>292</v>
      </c>
      <c r="I45" s="36">
        <v>25000</v>
      </c>
      <c r="J45" s="50">
        <v>42527</v>
      </c>
      <c r="K45" s="50">
        <v>42540</v>
      </c>
      <c r="L45" s="59">
        <v>0</v>
      </c>
      <c r="M45" s="36" t="s">
        <v>215</v>
      </c>
      <c r="N45" s="37" t="s">
        <v>16</v>
      </c>
    </row>
    <row r="46" spans="1:20" s="48" customFormat="1" ht="33.75">
      <c r="A46" s="33" t="s">
        <v>117</v>
      </c>
      <c r="B46" s="52">
        <v>42460</v>
      </c>
      <c r="C46" s="53" t="s">
        <v>120</v>
      </c>
      <c r="D46" s="37" t="s">
        <v>21</v>
      </c>
      <c r="E46" s="37" t="s">
        <v>121</v>
      </c>
      <c r="F46" s="37"/>
      <c r="G46" s="37" t="s">
        <v>122</v>
      </c>
      <c r="H46" s="54" t="s">
        <v>292</v>
      </c>
      <c r="I46" s="36">
        <v>4500</v>
      </c>
      <c r="J46" s="50">
        <v>42527</v>
      </c>
      <c r="K46" s="50">
        <v>42540</v>
      </c>
      <c r="L46" s="59">
        <v>0</v>
      </c>
      <c r="M46" s="36" t="s">
        <v>215</v>
      </c>
      <c r="N46" s="37" t="s">
        <v>16</v>
      </c>
    </row>
    <row r="47" spans="1:20" ht="22.5">
      <c r="A47" s="25" t="s">
        <v>123</v>
      </c>
      <c r="B47" s="24">
        <v>42461</v>
      </c>
      <c r="C47" s="25" t="s">
        <v>125</v>
      </c>
      <c r="D47" s="14" t="s">
        <v>20</v>
      </c>
      <c r="E47" s="14" t="s">
        <v>15</v>
      </c>
      <c r="F47" s="14"/>
      <c r="G47" s="14" t="s">
        <v>124</v>
      </c>
      <c r="H47" s="27" t="s">
        <v>291</v>
      </c>
      <c r="I47" s="15">
        <v>1067</v>
      </c>
      <c r="J47" s="16">
        <v>42370</v>
      </c>
      <c r="K47" s="16">
        <v>42429</v>
      </c>
      <c r="L47" s="59">
        <v>1067</v>
      </c>
      <c r="M47" s="15" t="s">
        <v>214</v>
      </c>
      <c r="N47" s="14" t="s">
        <v>16</v>
      </c>
    </row>
    <row r="48" spans="1:20" ht="22.5">
      <c r="A48" s="25" t="s">
        <v>126</v>
      </c>
      <c r="B48" s="24">
        <v>42466</v>
      </c>
      <c r="C48" s="14" t="s">
        <v>127</v>
      </c>
      <c r="D48" s="14" t="s">
        <v>21</v>
      </c>
      <c r="E48" s="14" t="s">
        <v>15</v>
      </c>
      <c r="F48" s="14"/>
      <c r="G48" s="14" t="s">
        <v>128</v>
      </c>
      <c r="H48" s="26" t="s">
        <v>129</v>
      </c>
      <c r="I48" s="15">
        <v>282.89999999999998</v>
      </c>
      <c r="J48" s="16">
        <v>42467</v>
      </c>
      <c r="K48" s="16">
        <v>42467</v>
      </c>
      <c r="L48" s="59">
        <v>282.89999999999998</v>
      </c>
      <c r="M48" s="15" t="s">
        <v>213</v>
      </c>
      <c r="N48" s="14" t="s">
        <v>16</v>
      </c>
    </row>
    <row r="49" spans="1:14" ht="22.5">
      <c r="A49" s="25" t="s">
        <v>130</v>
      </c>
      <c r="B49" s="24">
        <v>42467</v>
      </c>
      <c r="C49" s="25" t="s">
        <v>131</v>
      </c>
      <c r="D49" s="14" t="s">
        <v>20</v>
      </c>
      <c r="E49" s="14" t="s">
        <v>15</v>
      </c>
      <c r="F49" s="14"/>
      <c r="G49" s="14" t="s">
        <v>132</v>
      </c>
      <c r="H49" s="26" t="s">
        <v>133</v>
      </c>
      <c r="I49" s="15">
        <v>851.99</v>
      </c>
      <c r="J49" s="16">
        <v>42467</v>
      </c>
      <c r="K49" s="16">
        <v>42467</v>
      </c>
      <c r="L49" s="59">
        <f>851.99</f>
        <v>851.99</v>
      </c>
      <c r="M49" s="15" t="s">
        <v>212</v>
      </c>
      <c r="N49" s="14" t="s">
        <v>1064</v>
      </c>
    </row>
    <row r="50" spans="1:14" ht="22.5">
      <c r="A50" s="25" t="s">
        <v>134</v>
      </c>
      <c r="B50" s="24">
        <v>42467</v>
      </c>
      <c r="C50" s="30" t="s">
        <v>135</v>
      </c>
      <c r="D50" s="14" t="s">
        <v>21</v>
      </c>
      <c r="E50" s="14" t="s">
        <v>15</v>
      </c>
      <c r="F50" s="14"/>
      <c r="G50" s="14" t="s">
        <v>136</v>
      </c>
      <c r="H50" s="26" t="s">
        <v>137</v>
      </c>
      <c r="I50" s="15">
        <v>255</v>
      </c>
      <c r="J50" s="16">
        <v>42467</v>
      </c>
      <c r="K50" s="16">
        <v>42467</v>
      </c>
      <c r="L50" s="59">
        <v>255</v>
      </c>
      <c r="M50" s="15" t="s">
        <v>211</v>
      </c>
      <c r="N50" s="14" t="s">
        <v>16</v>
      </c>
    </row>
    <row r="51" spans="1:14" ht="22.5">
      <c r="A51" s="92" t="s">
        <v>138</v>
      </c>
      <c r="B51" s="24">
        <v>42468</v>
      </c>
      <c r="C51" s="14" t="s">
        <v>139</v>
      </c>
      <c r="D51" s="14" t="s">
        <v>20</v>
      </c>
      <c r="E51" s="14" t="s">
        <v>15</v>
      </c>
      <c r="F51" s="14"/>
      <c r="G51" s="14" t="s">
        <v>140</v>
      </c>
      <c r="H51" s="133" t="s">
        <v>293</v>
      </c>
      <c r="I51" s="15">
        <v>715</v>
      </c>
      <c r="J51" s="16">
        <v>42468</v>
      </c>
      <c r="K51" s="16">
        <v>42471</v>
      </c>
      <c r="L51" s="59">
        <v>0</v>
      </c>
      <c r="M51" s="15" t="s">
        <v>210</v>
      </c>
      <c r="N51" s="14" t="s">
        <v>16</v>
      </c>
    </row>
    <row r="52" spans="1:14" ht="22.5">
      <c r="A52" s="25" t="s">
        <v>141</v>
      </c>
      <c r="B52" s="24">
        <v>42471</v>
      </c>
      <c r="C52" s="25" t="s">
        <v>142</v>
      </c>
      <c r="D52" s="14" t="s">
        <v>20</v>
      </c>
      <c r="E52" s="14" t="s">
        <v>15</v>
      </c>
      <c r="F52" s="14"/>
      <c r="G52" s="14" t="s">
        <v>143</v>
      </c>
      <c r="H52" s="26" t="s">
        <v>144</v>
      </c>
      <c r="I52" s="15">
        <v>150</v>
      </c>
      <c r="J52" s="16">
        <v>42473</v>
      </c>
      <c r="K52" s="16">
        <v>42474</v>
      </c>
      <c r="L52" s="59">
        <v>150</v>
      </c>
      <c r="M52" s="15" t="s">
        <v>294</v>
      </c>
      <c r="N52" s="14" t="s">
        <v>16</v>
      </c>
    </row>
    <row r="53" spans="1:14" ht="22.5">
      <c r="A53" s="25" t="s">
        <v>145</v>
      </c>
      <c r="B53" s="24">
        <v>42473</v>
      </c>
      <c r="C53" s="14" t="s">
        <v>146</v>
      </c>
      <c r="D53" s="14" t="s">
        <v>20</v>
      </c>
      <c r="E53" s="14" t="s">
        <v>15</v>
      </c>
      <c r="F53" s="14"/>
      <c r="G53" s="14" t="s">
        <v>147</v>
      </c>
      <c r="H53" s="26" t="s">
        <v>296</v>
      </c>
      <c r="I53" s="15">
        <v>1000</v>
      </c>
      <c r="J53" s="16">
        <v>42397</v>
      </c>
      <c r="K53" s="16">
        <v>42481</v>
      </c>
      <c r="L53" s="59">
        <v>1000</v>
      </c>
      <c r="M53" s="15" t="s">
        <v>295</v>
      </c>
      <c r="N53" s="14" t="s">
        <v>165</v>
      </c>
    </row>
    <row r="54" spans="1:14" ht="22.5">
      <c r="A54" s="25" t="s">
        <v>148</v>
      </c>
      <c r="B54" s="24">
        <v>42478</v>
      </c>
      <c r="C54" s="14" t="s">
        <v>149</v>
      </c>
      <c r="D54" s="14" t="s">
        <v>14</v>
      </c>
      <c r="E54" s="14" t="s">
        <v>15</v>
      </c>
      <c r="F54" s="14"/>
      <c r="G54" s="14" t="s">
        <v>150</v>
      </c>
      <c r="H54" s="26" t="s">
        <v>26</v>
      </c>
      <c r="I54" s="15">
        <v>59.16</v>
      </c>
      <c r="J54" s="16">
        <v>42480</v>
      </c>
      <c r="K54" s="16">
        <v>42480</v>
      </c>
      <c r="L54" s="59">
        <v>59.16</v>
      </c>
      <c r="M54" s="15" t="s">
        <v>209</v>
      </c>
      <c r="N54" s="14" t="s">
        <v>16</v>
      </c>
    </row>
    <row r="55" spans="1:14" ht="22.5">
      <c r="A55" s="25" t="s">
        <v>151</v>
      </c>
      <c r="B55" s="24">
        <v>42478</v>
      </c>
      <c r="C55" s="14" t="s">
        <v>149</v>
      </c>
      <c r="D55" s="14" t="s">
        <v>14</v>
      </c>
      <c r="E55" s="14" t="s">
        <v>15</v>
      </c>
      <c r="F55" s="14"/>
      <c r="G55" s="14" t="s">
        <v>150</v>
      </c>
      <c r="H55" s="26" t="s">
        <v>26</v>
      </c>
      <c r="I55" s="15">
        <v>641.5</v>
      </c>
      <c r="J55" s="16">
        <v>42480</v>
      </c>
      <c r="K55" s="16">
        <v>42480</v>
      </c>
      <c r="L55" s="59">
        <v>641.5</v>
      </c>
      <c r="M55" s="15" t="s">
        <v>208</v>
      </c>
      <c r="N55" s="14" t="s">
        <v>16</v>
      </c>
    </row>
    <row r="56" spans="1:14" ht="45">
      <c r="A56" s="25" t="s">
        <v>152</v>
      </c>
      <c r="B56" s="24">
        <v>42479</v>
      </c>
      <c r="C56" s="25" t="s">
        <v>153</v>
      </c>
      <c r="D56" s="14" t="s">
        <v>14</v>
      </c>
      <c r="E56" s="14" t="s">
        <v>15</v>
      </c>
      <c r="F56" s="14" t="s">
        <v>306</v>
      </c>
      <c r="G56" s="14" t="s">
        <v>154</v>
      </c>
      <c r="H56" s="26" t="s">
        <v>155</v>
      </c>
      <c r="I56" s="15">
        <v>567.6</v>
      </c>
      <c r="J56" s="16">
        <v>42482</v>
      </c>
      <c r="K56" s="16">
        <v>42482</v>
      </c>
      <c r="L56" s="59">
        <v>567.6</v>
      </c>
      <c r="M56" s="15" t="s">
        <v>207</v>
      </c>
      <c r="N56" s="14" t="s">
        <v>16</v>
      </c>
    </row>
    <row r="57" spans="1:14" ht="22.5">
      <c r="A57" s="25" t="s">
        <v>175</v>
      </c>
      <c r="B57" s="24">
        <v>42489</v>
      </c>
      <c r="C57" s="25" t="s">
        <v>176</v>
      </c>
      <c r="D57" s="14" t="s">
        <v>14</v>
      </c>
      <c r="E57" s="14" t="s">
        <v>15</v>
      </c>
      <c r="F57" s="14"/>
      <c r="G57" s="14" t="s">
        <v>177</v>
      </c>
      <c r="H57" s="26" t="s">
        <v>178</v>
      </c>
      <c r="I57" s="15">
        <v>39000</v>
      </c>
      <c r="J57" s="16">
        <v>42492</v>
      </c>
      <c r="K57" s="16">
        <v>42510</v>
      </c>
      <c r="L57" s="59">
        <v>39000</v>
      </c>
      <c r="M57" s="15" t="s">
        <v>204</v>
      </c>
      <c r="N57" s="14" t="s">
        <v>16</v>
      </c>
    </row>
    <row r="58" spans="1:14" ht="22.5">
      <c r="A58" s="25" t="s">
        <v>179</v>
      </c>
      <c r="B58" s="24">
        <v>42489</v>
      </c>
      <c r="C58" s="29" t="s">
        <v>180</v>
      </c>
      <c r="D58" s="14" t="s">
        <v>14</v>
      </c>
      <c r="E58" s="14" t="s">
        <v>15</v>
      </c>
      <c r="F58" s="14" t="s">
        <v>305</v>
      </c>
      <c r="G58" s="14" t="s">
        <v>132</v>
      </c>
      <c r="H58" s="26" t="s">
        <v>133</v>
      </c>
      <c r="I58" s="15">
        <v>17500</v>
      </c>
      <c r="J58" s="16">
        <v>42492</v>
      </c>
      <c r="K58" s="16">
        <v>42510</v>
      </c>
      <c r="L58" s="59">
        <f>9999.63+1568.7+2044.35+1307.55+2334.55</f>
        <v>17254.78</v>
      </c>
      <c r="M58" s="15" t="s">
        <v>205</v>
      </c>
      <c r="N58" s="14" t="s">
        <v>16</v>
      </c>
    </row>
    <row r="59" spans="1:14" ht="22.5">
      <c r="A59" s="25" t="s">
        <v>181</v>
      </c>
      <c r="B59" s="24">
        <v>42492</v>
      </c>
      <c r="C59" s="25" t="s">
        <v>182</v>
      </c>
      <c r="D59" s="14" t="s">
        <v>14</v>
      </c>
      <c r="E59" s="14" t="s">
        <v>15</v>
      </c>
      <c r="F59" s="14"/>
      <c r="G59" s="14" t="s">
        <v>183</v>
      </c>
      <c r="H59" s="31" t="s">
        <v>185</v>
      </c>
      <c r="I59" s="15">
        <v>25.6</v>
      </c>
      <c r="J59" s="16">
        <v>42489</v>
      </c>
      <c r="K59" s="16">
        <v>42853</v>
      </c>
      <c r="L59" s="59">
        <v>25.6</v>
      </c>
      <c r="M59" s="15" t="s">
        <v>297</v>
      </c>
      <c r="N59" s="14" t="s">
        <v>184</v>
      </c>
    </row>
    <row r="60" spans="1:14" ht="22.5">
      <c r="A60" s="25" t="s">
        <v>186</v>
      </c>
      <c r="B60" s="24">
        <v>42492</v>
      </c>
      <c r="C60" s="25" t="s">
        <v>187</v>
      </c>
      <c r="D60" s="14" t="s">
        <v>14</v>
      </c>
      <c r="E60" s="14" t="s">
        <v>15</v>
      </c>
      <c r="F60" s="14"/>
      <c r="G60" s="14" t="s">
        <v>124</v>
      </c>
      <c r="H60" s="28">
        <v>2066400405</v>
      </c>
      <c r="I60" s="15">
        <v>3180</v>
      </c>
      <c r="J60" s="16">
        <v>42492</v>
      </c>
      <c r="K60" s="16">
        <v>42492</v>
      </c>
      <c r="L60" s="90">
        <v>2580</v>
      </c>
      <c r="M60" s="15" t="s">
        <v>206</v>
      </c>
      <c r="N60" s="15" t="s">
        <v>16</v>
      </c>
    </row>
    <row r="61" spans="1:14" ht="22.5">
      <c r="A61" s="25" t="s">
        <v>202</v>
      </c>
      <c r="B61" s="24">
        <v>42494</v>
      </c>
      <c r="C61" s="25" t="s">
        <v>203</v>
      </c>
      <c r="D61" s="14" t="s">
        <v>14</v>
      </c>
      <c r="E61" s="14" t="s">
        <v>15</v>
      </c>
      <c r="F61" s="14"/>
      <c r="G61" s="14" t="s">
        <v>196</v>
      </c>
      <c r="H61" s="26" t="s">
        <v>87</v>
      </c>
      <c r="I61" s="15">
        <v>1000</v>
      </c>
      <c r="J61" s="16">
        <v>42500</v>
      </c>
      <c r="K61" s="16">
        <v>42500</v>
      </c>
      <c r="L61" s="59">
        <v>1000</v>
      </c>
      <c r="M61" s="15" t="s">
        <v>298</v>
      </c>
      <c r="N61" s="14" t="s">
        <v>16</v>
      </c>
    </row>
    <row r="62" spans="1:14" ht="22.5">
      <c r="A62" s="145" t="s">
        <v>224</v>
      </c>
      <c r="B62" s="146">
        <v>42494</v>
      </c>
      <c r="C62" s="145" t="s">
        <v>1075</v>
      </c>
      <c r="D62" s="147" t="s">
        <v>14</v>
      </c>
      <c r="E62" s="147" t="s">
        <v>15</v>
      </c>
      <c r="F62" s="147" t="s">
        <v>325</v>
      </c>
      <c r="G62" s="147" t="s">
        <v>324</v>
      </c>
      <c r="H62" s="162">
        <v>1313790550</v>
      </c>
      <c r="I62" s="149">
        <v>12000</v>
      </c>
      <c r="J62" s="150">
        <v>42522</v>
      </c>
      <c r="K62" s="150">
        <v>42978</v>
      </c>
      <c r="L62" s="159">
        <f>4767.6+967.05+1100.94+753.24+648.79+566.08+(808.41/1.22)+3325.11</f>
        <v>12791.441147540983</v>
      </c>
      <c r="M62" s="149" t="s">
        <v>1077</v>
      </c>
      <c r="N62" s="147" t="s">
        <v>1076</v>
      </c>
    </row>
    <row r="63" spans="1:14" ht="22.5">
      <c r="A63" s="25" t="s">
        <v>226</v>
      </c>
      <c r="B63" s="24">
        <v>42494</v>
      </c>
      <c r="C63" s="25" t="s">
        <v>227</v>
      </c>
      <c r="D63" s="14" t="s">
        <v>14</v>
      </c>
      <c r="E63" s="14" t="s">
        <v>15</v>
      </c>
      <c r="F63" s="14"/>
      <c r="G63" s="14" t="s">
        <v>228</v>
      </c>
      <c r="H63" s="26" t="s">
        <v>229</v>
      </c>
      <c r="I63" s="15">
        <v>404.5</v>
      </c>
      <c r="J63" s="16">
        <v>42061</v>
      </c>
      <c r="K63" s="16">
        <v>42515</v>
      </c>
      <c r="L63" s="59">
        <v>404.5</v>
      </c>
      <c r="M63" s="15" t="s">
        <v>299</v>
      </c>
      <c r="N63" s="14" t="s">
        <v>165</v>
      </c>
    </row>
    <row r="64" spans="1:14" ht="22.5">
      <c r="A64" s="25" t="s">
        <v>230</v>
      </c>
      <c r="B64" s="24">
        <v>42495</v>
      </c>
      <c r="C64" s="25" t="s">
        <v>231</v>
      </c>
      <c r="D64" s="14" t="s">
        <v>20</v>
      </c>
      <c r="E64" s="14" t="s">
        <v>15</v>
      </c>
      <c r="F64" s="14"/>
      <c r="G64" s="14" t="s">
        <v>124</v>
      </c>
      <c r="H64" s="28">
        <v>2066400405</v>
      </c>
      <c r="I64" s="15">
        <v>5335</v>
      </c>
      <c r="J64" s="16">
        <v>42430</v>
      </c>
      <c r="K64" s="16">
        <v>42735</v>
      </c>
      <c r="L64" s="59">
        <v>5335</v>
      </c>
      <c r="M64" s="15" t="s">
        <v>300</v>
      </c>
      <c r="N64" s="14" t="s">
        <v>16</v>
      </c>
    </row>
    <row r="65" spans="1:14" ht="22.5">
      <c r="A65" s="25" t="s">
        <v>232</v>
      </c>
      <c r="B65" s="24">
        <v>42495</v>
      </c>
      <c r="C65" s="25" t="s">
        <v>233</v>
      </c>
      <c r="D65" s="14" t="s">
        <v>14</v>
      </c>
      <c r="E65" s="14" t="s">
        <v>15</v>
      </c>
      <c r="F65" s="14"/>
      <c r="G65" s="14" t="s">
        <v>124</v>
      </c>
      <c r="H65" s="28">
        <v>2066400405</v>
      </c>
      <c r="I65" s="15">
        <v>10000</v>
      </c>
      <c r="J65" s="16">
        <v>42491</v>
      </c>
      <c r="K65" s="16">
        <v>42735</v>
      </c>
      <c r="L65" s="59">
        <v>5088</v>
      </c>
      <c r="M65" s="15" t="s">
        <v>301</v>
      </c>
      <c r="N65" s="14" t="s">
        <v>16</v>
      </c>
    </row>
    <row r="66" spans="1:14" ht="22.5">
      <c r="A66" s="25" t="s">
        <v>234</v>
      </c>
      <c r="B66" s="24">
        <v>42495</v>
      </c>
      <c r="C66" s="25" t="s">
        <v>235</v>
      </c>
      <c r="D66" s="14" t="s">
        <v>20</v>
      </c>
      <c r="E66" s="14" t="s">
        <v>15</v>
      </c>
      <c r="F66" s="14"/>
      <c r="G66" s="37" t="s">
        <v>122</v>
      </c>
      <c r="H66" s="47">
        <v>2930110966</v>
      </c>
      <c r="I66" s="36">
        <v>5086</v>
      </c>
      <c r="J66" s="16">
        <v>42499</v>
      </c>
      <c r="K66" s="16">
        <v>42500</v>
      </c>
      <c r="L66" s="59">
        <v>5086</v>
      </c>
      <c r="M66" s="15" t="s">
        <v>302</v>
      </c>
      <c r="N66" s="14" t="s">
        <v>16</v>
      </c>
    </row>
    <row r="67" spans="1:14" ht="33.75">
      <c r="A67" s="25" t="s">
        <v>236</v>
      </c>
      <c r="B67" s="24">
        <v>42495</v>
      </c>
      <c r="C67" s="25" t="s">
        <v>237</v>
      </c>
      <c r="D67" s="14" t="s">
        <v>14</v>
      </c>
      <c r="E67" s="14" t="s">
        <v>15</v>
      </c>
      <c r="F67" s="14" t="s">
        <v>307</v>
      </c>
      <c r="G67" s="14" t="s">
        <v>238</v>
      </c>
      <c r="H67" s="26" t="s">
        <v>239</v>
      </c>
      <c r="I67" s="15">
        <v>213.11</v>
      </c>
      <c r="J67" s="16">
        <v>42499</v>
      </c>
      <c r="K67" s="16">
        <v>42500</v>
      </c>
      <c r="L67" s="59">
        <v>213.11</v>
      </c>
      <c r="M67" s="15" t="s">
        <v>303</v>
      </c>
      <c r="N67" s="14" t="s">
        <v>16</v>
      </c>
    </row>
    <row r="68" spans="1:14" ht="22.5">
      <c r="A68" s="25" t="s">
        <v>240</v>
      </c>
      <c r="B68" s="24">
        <v>42495</v>
      </c>
      <c r="C68" s="25" t="s">
        <v>241</v>
      </c>
      <c r="D68" s="14" t="s">
        <v>20</v>
      </c>
      <c r="E68" s="14" t="s">
        <v>15</v>
      </c>
      <c r="F68" s="14"/>
      <c r="G68" s="14" t="s">
        <v>242</v>
      </c>
      <c r="H68" s="26" t="s">
        <v>243</v>
      </c>
      <c r="I68" s="15">
        <v>131.56</v>
      </c>
      <c r="J68" s="16">
        <v>42506</v>
      </c>
      <c r="K68" s="16">
        <v>42508</v>
      </c>
      <c r="L68" s="59">
        <v>131.56</v>
      </c>
      <c r="M68" s="15" t="s">
        <v>304</v>
      </c>
      <c r="N68" s="14" t="s">
        <v>16</v>
      </c>
    </row>
    <row r="69" spans="1:14" ht="22.5">
      <c r="A69" s="25" t="s">
        <v>244</v>
      </c>
      <c r="B69" s="24">
        <v>42496</v>
      </c>
      <c r="C69" s="25" t="s">
        <v>245</v>
      </c>
      <c r="D69" s="14" t="s">
        <v>20</v>
      </c>
      <c r="E69" s="14" t="s">
        <v>15</v>
      </c>
      <c r="F69" s="14"/>
      <c r="G69" s="14" t="s">
        <v>169</v>
      </c>
      <c r="H69" s="26" t="s">
        <v>170</v>
      </c>
      <c r="I69" s="15">
        <v>1625</v>
      </c>
      <c r="J69" s="16">
        <v>42499</v>
      </c>
      <c r="K69" s="16">
        <v>42521</v>
      </c>
      <c r="L69" s="59">
        <v>1625</v>
      </c>
      <c r="M69" s="15" t="s">
        <v>310</v>
      </c>
      <c r="N69" s="14" t="s">
        <v>16</v>
      </c>
    </row>
    <row r="70" spans="1:14" ht="22.5">
      <c r="A70" s="46" t="s">
        <v>247</v>
      </c>
      <c r="B70" s="24">
        <v>42496</v>
      </c>
      <c r="C70" s="25" t="s">
        <v>1036</v>
      </c>
      <c r="D70" s="14" t="s">
        <v>14</v>
      </c>
      <c r="E70" s="14" t="s">
        <v>15</v>
      </c>
      <c r="F70" s="14"/>
      <c r="G70" s="14" t="s">
        <v>246</v>
      </c>
      <c r="H70" s="26" t="s">
        <v>105</v>
      </c>
      <c r="I70" s="15">
        <v>6840</v>
      </c>
      <c r="J70" s="50">
        <v>42491</v>
      </c>
      <c r="K70" s="50">
        <v>43585</v>
      </c>
      <c r="L70" s="59">
        <f>1520+570+795+969.9+176</f>
        <v>4030.9</v>
      </c>
      <c r="M70" s="15" t="s">
        <v>360</v>
      </c>
      <c r="N70" s="14" t="s">
        <v>1069</v>
      </c>
    </row>
    <row r="71" spans="1:14" ht="22.5">
      <c r="A71" s="25" t="s">
        <v>308</v>
      </c>
      <c r="B71" s="24">
        <v>42496</v>
      </c>
      <c r="C71" s="25" t="s">
        <v>309</v>
      </c>
      <c r="D71" s="14" t="s">
        <v>14</v>
      </c>
      <c r="E71" s="14" t="s">
        <v>15</v>
      </c>
      <c r="F71" s="14"/>
      <c r="G71" s="14" t="s">
        <v>124</v>
      </c>
      <c r="H71" s="28">
        <v>2066400405</v>
      </c>
      <c r="I71" s="15">
        <v>1400</v>
      </c>
      <c r="J71" s="16">
        <v>42491</v>
      </c>
      <c r="K71" s="16">
        <v>42735</v>
      </c>
      <c r="L71" s="59">
        <v>1400</v>
      </c>
      <c r="M71" s="15" t="s">
        <v>361</v>
      </c>
      <c r="N71" s="14" t="s">
        <v>16</v>
      </c>
    </row>
    <row r="72" spans="1:14" ht="22.5">
      <c r="A72" s="25" t="s">
        <v>311</v>
      </c>
      <c r="B72" s="24">
        <v>42507</v>
      </c>
      <c r="C72" s="25" t="s">
        <v>312</v>
      </c>
      <c r="D72" s="14" t="s">
        <v>14</v>
      </c>
      <c r="E72" s="14" t="s">
        <v>15</v>
      </c>
      <c r="F72" s="14"/>
      <c r="G72" s="14" t="s">
        <v>140</v>
      </c>
      <c r="H72" s="31" t="s">
        <v>293</v>
      </c>
      <c r="I72" s="15">
        <v>7000</v>
      </c>
      <c r="J72" s="16">
        <v>42417</v>
      </c>
      <c r="K72" s="16">
        <v>42643</v>
      </c>
      <c r="L72" s="59">
        <f>6070.77+1515.36+196.52</f>
        <v>7782.6500000000005</v>
      </c>
      <c r="M72" s="15" t="s">
        <v>1070</v>
      </c>
      <c r="N72" s="37" t="s">
        <v>16</v>
      </c>
    </row>
    <row r="73" spans="1:14" ht="22.5">
      <c r="A73" s="92" t="s">
        <v>313</v>
      </c>
      <c r="B73" s="24">
        <v>42508</v>
      </c>
      <c r="C73" s="92" t="s">
        <v>335</v>
      </c>
      <c r="D73" s="14" t="s">
        <v>20</v>
      </c>
      <c r="E73" s="14" t="s">
        <v>15</v>
      </c>
      <c r="F73" s="14"/>
      <c r="G73" s="14" t="s">
        <v>140</v>
      </c>
      <c r="H73" s="134" t="s">
        <v>293</v>
      </c>
      <c r="I73" s="15">
        <v>54</v>
      </c>
      <c r="J73" s="16">
        <v>42527</v>
      </c>
      <c r="K73" s="16">
        <v>42827</v>
      </c>
      <c r="L73" s="59" t="s">
        <v>315</v>
      </c>
      <c r="M73" s="15" t="s">
        <v>381</v>
      </c>
      <c r="N73" s="14" t="s">
        <v>225</v>
      </c>
    </row>
    <row r="74" spans="1:14" ht="22.5">
      <c r="A74" s="135" t="s">
        <v>316</v>
      </c>
      <c r="B74" s="24">
        <v>42509</v>
      </c>
      <c r="C74" s="92" t="s">
        <v>317</v>
      </c>
      <c r="D74" s="14" t="s">
        <v>20</v>
      </c>
      <c r="E74" s="14" t="s">
        <v>15</v>
      </c>
      <c r="F74" s="14"/>
      <c r="G74" s="14" t="s">
        <v>318</v>
      </c>
      <c r="H74" s="26" t="s">
        <v>319</v>
      </c>
      <c r="I74" s="15">
        <v>92.5</v>
      </c>
      <c r="J74" s="16">
        <v>42511</v>
      </c>
      <c r="K74" s="16">
        <v>42511</v>
      </c>
      <c r="L74" s="59">
        <v>92.5</v>
      </c>
      <c r="M74" s="15" t="s">
        <v>362</v>
      </c>
      <c r="N74" s="14" t="s">
        <v>16</v>
      </c>
    </row>
    <row r="75" spans="1:14" ht="22.5">
      <c r="A75" s="25" t="s">
        <v>320</v>
      </c>
      <c r="B75" s="24">
        <v>42509</v>
      </c>
      <c r="C75" s="14" t="s">
        <v>321</v>
      </c>
      <c r="D75" s="14" t="s">
        <v>20</v>
      </c>
      <c r="E75" s="14" t="s">
        <v>15</v>
      </c>
      <c r="F75" s="14"/>
      <c r="G75" s="25" t="s">
        <v>322</v>
      </c>
      <c r="H75" s="27" t="s">
        <v>323</v>
      </c>
      <c r="I75" s="15">
        <v>3500</v>
      </c>
      <c r="J75" s="50">
        <v>42430</v>
      </c>
      <c r="K75" s="50">
        <v>42735</v>
      </c>
      <c r="L75" s="59">
        <v>3640</v>
      </c>
      <c r="M75" s="15" t="s">
        <v>363</v>
      </c>
      <c r="N75" s="14" t="s">
        <v>165</v>
      </c>
    </row>
    <row r="76" spans="1:14" s="48" customFormat="1" ht="22.5">
      <c r="A76" s="25" t="s">
        <v>326</v>
      </c>
      <c r="B76" s="52">
        <v>42516</v>
      </c>
      <c r="C76" s="32" t="s">
        <v>314</v>
      </c>
      <c r="D76" s="37" t="s">
        <v>20</v>
      </c>
      <c r="E76" s="37" t="s">
        <v>15</v>
      </c>
      <c r="F76" s="37"/>
      <c r="G76" s="37" t="s">
        <v>260</v>
      </c>
      <c r="H76" s="54" t="s">
        <v>261</v>
      </c>
      <c r="I76" s="36">
        <v>337.5</v>
      </c>
      <c r="J76" s="50">
        <v>42460</v>
      </c>
      <c r="K76" s="50">
        <v>42460</v>
      </c>
      <c r="L76" s="59">
        <v>337.5</v>
      </c>
      <c r="M76" s="36"/>
      <c r="N76" s="37"/>
    </row>
    <row r="77" spans="1:14" ht="22.5">
      <c r="A77" s="25" t="s">
        <v>327</v>
      </c>
      <c r="B77" s="24">
        <v>42520</v>
      </c>
      <c r="C77" s="25" t="s">
        <v>328</v>
      </c>
      <c r="D77" s="14" t="s">
        <v>14</v>
      </c>
      <c r="E77" s="14" t="s">
        <v>15</v>
      </c>
      <c r="F77" s="14"/>
      <c r="G77" s="14" t="s">
        <v>132</v>
      </c>
      <c r="H77" s="26" t="s">
        <v>133</v>
      </c>
      <c r="I77" s="15">
        <v>85</v>
      </c>
      <c r="J77" s="16">
        <v>42522</v>
      </c>
      <c r="K77" s="16">
        <v>42522</v>
      </c>
      <c r="L77" s="59">
        <v>85</v>
      </c>
      <c r="M77" s="15" t="s">
        <v>364</v>
      </c>
      <c r="N77" s="14" t="s">
        <v>16</v>
      </c>
    </row>
    <row r="78" spans="1:14" ht="22.5">
      <c r="A78" s="94" t="s">
        <v>329</v>
      </c>
      <c r="B78" s="24">
        <v>42520</v>
      </c>
      <c r="C78" s="94" t="s">
        <v>330</v>
      </c>
      <c r="D78" s="14" t="s">
        <v>14</v>
      </c>
      <c r="E78" s="14" t="s">
        <v>15</v>
      </c>
      <c r="F78" s="14"/>
      <c r="G78" s="23" t="s">
        <v>95</v>
      </c>
      <c r="H78" s="93" t="s">
        <v>94</v>
      </c>
      <c r="I78" s="15">
        <v>120.78</v>
      </c>
      <c r="J78" s="16">
        <v>42531</v>
      </c>
      <c r="K78" s="16">
        <v>42531</v>
      </c>
      <c r="L78" s="59"/>
      <c r="M78" s="15" t="s">
        <v>365</v>
      </c>
      <c r="N78" s="14" t="s">
        <v>16</v>
      </c>
    </row>
    <row r="79" spans="1:14" ht="22.5">
      <c r="A79" s="92" t="s">
        <v>331</v>
      </c>
      <c r="B79" s="24">
        <v>42520</v>
      </c>
      <c r="C79" s="92" t="s">
        <v>332</v>
      </c>
      <c r="D79" s="14" t="s">
        <v>14</v>
      </c>
      <c r="E79" s="14" t="s">
        <v>15</v>
      </c>
      <c r="F79" s="14"/>
      <c r="G79" s="23" t="s">
        <v>95</v>
      </c>
      <c r="H79" s="93" t="s">
        <v>94</v>
      </c>
      <c r="I79" s="15">
        <v>235</v>
      </c>
      <c r="J79" s="16">
        <v>42531</v>
      </c>
      <c r="K79" s="16">
        <v>42531</v>
      </c>
      <c r="L79" s="59">
        <v>235</v>
      </c>
      <c r="M79" s="15" t="s">
        <v>366</v>
      </c>
      <c r="N79" s="14" t="s">
        <v>16</v>
      </c>
    </row>
    <row r="80" spans="1:14" ht="22.5">
      <c r="A80" s="25" t="s">
        <v>333</v>
      </c>
      <c r="B80" s="24">
        <v>42521</v>
      </c>
      <c r="C80" s="29" t="s">
        <v>334</v>
      </c>
      <c r="D80" s="14" t="s">
        <v>14</v>
      </c>
      <c r="E80" s="14" t="s">
        <v>15</v>
      </c>
      <c r="F80" s="14"/>
      <c r="G80" s="14" t="s">
        <v>324</v>
      </c>
      <c r="H80" s="28">
        <v>1313790550</v>
      </c>
      <c r="I80" s="15">
        <v>2851.29</v>
      </c>
      <c r="J80" s="16">
        <v>42527</v>
      </c>
      <c r="K80" s="16">
        <v>42527</v>
      </c>
      <c r="L80" s="59">
        <v>2851.29</v>
      </c>
      <c r="M80" s="15"/>
      <c r="N80" s="14"/>
    </row>
    <row r="81" spans="1:14" ht="22.5">
      <c r="A81" s="25" t="s">
        <v>336</v>
      </c>
      <c r="B81" s="24">
        <v>42528</v>
      </c>
      <c r="C81" s="14" t="s">
        <v>337</v>
      </c>
      <c r="D81" s="14" t="s">
        <v>14</v>
      </c>
      <c r="E81" s="14" t="s">
        <v>15</v>
      </c>
      <c r="F81" s="14"/>
      <c r="G81" s="14" t="s">
        <v>338</v>
      </c>
      <c r="H81" s="26" t="s">
        <v>339</v>
      </c>
      <c r="I81" s="15">
        <v>395</v>
      </c>
      <c r="J81" s="16">
        <v>42542</v>
      </c>
      <c r="K81" s="16">
        <v>42542</v>
      </c>
      <c r="L81" s="59">
        <v>399.5</v>
      </c>
      <c r="M81" s="15" t="s">
        <v>367</v>
      </c>
      <c r="N81" s="14" t="s">
        <v>16</v>
      </c>
    </row>
    <row r="82" spans="1:14" ht="27" customHeight="1">
      <c r="A82" s="25" t="s">
        <v>340</v>
      </c>
      <c r="B82" s="24">
        <v>42528</v>
      </c>
      <c r="C82" s="14" t="s">
        <v>341</v>
      </c>
      <c r="D82" s="14" t="s">
        <v>20</v>
      </c>
      <c r="E82" s="14" t="s">
        <v>15</v>
      </c>
      <c r="F82" s="14" t="s">
        <v>342</v>
      </c>
      <c r="G82" s="14" t="s">
        <v>95</v>
      </c>
      <c r="H82" s="27" t="s">
        <v>94</v>
      </c>
      <c r="I82" s="15">
        <v>4800</v>
      </c>
      <c r="J82" s="16">
        <v>42536</v>
      </c>
      <c r="K82" s="16">
        <v>42900</v>
      </c>
      <c r="L82" s="59">
        <f>1200+89.57+89.57+400+400+800+800+400+800</f>
        <v>4979.1399999999994</v>
      </c>
      <c r="M82" s="15" t="s">
        <v>382</v>
      </c>
      <c r="N82" s="14" t="s">
        <v>16</v>
      </c>
    </row>
    <row r="83" spans="1:14" ht="26.25" customHeight="1">
      <c r="A83" s="92" t="s">
        <v>343</v>
      </c>
      <c r="B83" s="24">
        <v>42528</v>
      </c>
      <c r="C83" s="92" t="s">
        <v>344</v>
      </c>
      <c r="D83" s="14" t="s">
        <v>20</v>
      </c>
      <c r="E83" s="14" t="s">
        <v>15</v>
      </c>
      <c r="F83" s="14" t="s">
        <v>342</v>
      </c>
      <c r="G83" s="14" t="s">
        <v>95</v>
      </c>
      <c r="H83" s="93" t="s">
        <v>94</v>
      </c>
      <c r="I83" s="15">
        <v>8616</v>
      </c>
      <c r="J83" s="16">
        <v>42531</v>
      </c>
      <c r="K83" s="16">
        <v>42895</v>
      </c>
      <c r="L83" s="15"/>
      <c r="M83" s="15"/>
      <c r="N83" s="14" t="s">
        <v>16</v>
      </c>
    </row>
    <row r="84" spans="1:14" ht="28.5" customHeight="1">
      <c r="A84" s="92" t="s">
        <v>345</v>
      </c>
      <c r="B84" s="24">
        <v>42528</v>
      </c>
      <c r="C84" s="92" t="s">
        <v>344</v>
      </c>
      <c r="D84" s="14" t="s">
        <v>20</v>
      </c>
      <c r="E84" s="14" t="s">
        <v>15</v>
      </c>
      <c r="F84" s="14" t="s">
        <v>342</v>
      </c>
      <c r="G84" s="14" t="s">
        <v>95</v>
      </c>
      <c r="H84" s="93" t="s">
        <v>94</v>
      </c>
      <c r="I84" s="15">
        <v>2631.9</v>
      </c>
      <c r="J84" s="16">
        <v>42534</v>
      </c>
      <c r="K84" s="16">
        <v>42546</v>
      </c>
      <c r="L84" s="59">
        <v>2361.91</v>
      </c>
      <c r="M84" s="15"/>
      <c r="N84" s="14" t="s">
        <v>1035</v>
      </c>
    </row>
    <row r="85" spans="1:14" ht="22.5">
      <c r="A85" s="92" t="s">
        <v>346</v>
      </c>
      <c r="B85" s="24">
        <v>42528</v>
      </c>
      <c r="C85" s="14" t="s">
        <v>347</v>
      </c>
      <c r="D85" s="14" t="s">
        <v>20</v>
      </c>
      <c r="E85" s="14" t="s">
        <v>15</v>
      </c>
      <c r="F85" s="14"/>
      <c r="G85" s="14" t="s">
        <v>348</v>
      </c>
      <c r="H85" s="93" t="s">
        <v>349</v>
      </c>
      <c r="I85" s="15">
        <v>2000</v>
      </c>
      <c r="J85" s="16">
        <v>42522</v>
      </c>
      <c r="K85" s="16">
        <v>42582</v>
      </c>
      <c r="L85" s="59">
        <v>2000</v>
      </c>
      <c r="M85" s="15" t="s">
        <v>368</v>
      </c>
      <c r="N85" s="14" t="s">
        <v>16</v>
      </c>
    </row>
    <row r="86" spans="1:14" ht="67.5" customHeight="1">
      <c r="A86" s="25" t="s">
        <v>350</v>
      </c>
      <c r="B86" s="24">
        <v>42530</v>
      </c>
      <c r="C86" s="14" t="s">
        <v>351</v>
      </c>
      <c r="D86" s="14" t="s">
        <v>21</v>
      </c>
      <c r="E86" s="14" t="s">
        <v>15</v>
      </c>
      <c r="F86" s="62" t="s">
        <v>352</v>
      </c>
      <c r="G86" s="14" t="s">
        <v>353</v>
      </c>
      <c r="H86" s="27" t="s">
        <v>354</v>
      </c>
      <c r="I86" s="15">
        <v>9349</v>
      </c>
      <c r="J86" s="16">
        <v>42522</v>
      </c>
      <c r="K86" s="16">
        <v>42582</v>
      </c>
      <c r="L86" s="59">
        <v>9349</v>
      </c>
      <c r="M86" s="15" t="s">
        <v>380</v>
      </c>
      <c r="N86" s="14" t="s">
        <v>16</v>
      </c>
    </row>
    <row r="87" spans="1:14" ht="22.5">
      <c r="A87" s="25" t="s">
        <v>355</v>
      </c>
      <c r="B87" s="24">
        <v>42531</v>
      </c>
      <c r="C87" s="25" t="s">
        <v>356</v>
      </c>
      <c r="D87" s="14" t="s">
        <v>20</v>
      </c>
      <c r="E87" s="14" t="s">
        <v>15</v>
      </c>
      <c r="F87" s="61"/>
      <c r="G87" s="14" t="s">
        <v>357</v>
      </c>
      <c r="H87" s="26" t="s">
        <v>358</v>
      </c>
      <c r="I87" s="15">
        <v>12000</v>
      </c>
      <c r="J87" s="16">
        <v>42475</v>
      </c>
      <c r="K87" s="16">
        <v>43100</v>
      </c>
      <c r="L87" s="59">
        <v>12000</v>
      </c>
      <c r="M87" s="15" t="s">
        <v>359</v>
      </c>
      <c r="N87" s="14" t="s">
        <v>286</v>
      </c>
    </row>
    <row r="88" spans="1:14" ht="22.5">
      <c r="A88" s="29" t="s">
        <v>369</v>
      </c>
      <c r="B88" s="24">
        <v>42535</v>
      </c>
      <c r="C88" s="14" t="s">
        <v>370</v>
      </c>
      <c r="D88" s="14" t="s">
        <v>21</v>
      </c>
      <c r="E88" s="14" t="s">
        <v>15</v>
      </c>
      <c r="F88" s="61"/>
      <c r="G88" s="14" t="s">
        <v>18</v>
      </c>
      <c r="H88" s="31" t="s">
        <v>19</v>
      </c>
      <c r="I88" s="15">
        <v>371.73</v>
      </c>
      <c r="J88" s="16">
        <v>42535</v>
      </c>
      <c r="K88" s="16">
        <v>42535</v>
      </c>
      <c r="L88" s="59">
        <v>391.32</v>
      </c>
      <c r="M88" s="15" t="s">
        <v>379</v>
      </c>
      <c r="N88" s="14" t="s">
        <v>17</v>
      </c>
    </row>
    <row r="89" spans="1:14" ht="22.5">
      <c r="A89" s="60" t="s">
        <v>371</v>
      </c>
      <c r="B89" s="24">
        <v>42535</v>
      </c>
      <c r="C89" s="60" t="s">
        <v>372</v>
      </c>
      <c r="D89" s="14" t="s">
        <v>20</v>
      </c>
      <c r="E89" s="14" t="s">
        <v>15</v>
      </c>
      <c r="F89" s="61"/>
      <c r="G89" s="14" t="s">
        <v>174</v>
      </c>
      <c r="H89" s="26" t="s">
        <v>258</v>
      </c>
      <c r="I89" s="15">
        <v>3010</v>
      </c>
      <c r="J89" s="16">
        <v>42555</v>
      </c>
      <c r="K89" s="16">
        <v>42557</v>
      </c>
      <c r="L89" s="59">
        <v>3010</v>
      </c>
      <c r="M89" s="15" t="s">
        <v>378</v>
      </c>
      <c r="N89" s="14" t="s">
        <v>16</v>
      </c>
    </row>
    <row r="90" spans="1:14" ht="22.5">
      <c r="A90" s="25" t="s">
        <v>373</v>
      </c>
      <c r="B90" s="24">
        <v>42537</v>
      </c>
      <c r="C90" s="14" t="s">
        <v>374</v>
      </c>
      <c r="D90" s="14" t="s">
        <v>20</v>
      </c>
      <c r="E90" s="14" t="s">
        <v>15</v>
      </c>
      <c r="F90" s="61"/>
      <c r="G90" s="14" t="s">
        <v>375</v>
      </c>
      <c r="H90" s="27" t="s">
        <v>376</v>
      </c>
      <c r="I90" s="15">
        <v>10000</v>
      </c>
      <c r="J90" s="16">
        <v>42537</v>
      </c>
      <c r="K90" s="16">
        <v>42735</v>
      </c>
      <c r="L90" s="59">
        <v>10000</v>
      </c>
      <c r="M90" s="15" t="s">
        <v>412</v>
      </c>
      <c r="N90" s="14" t="s">
        <v>377</v>
      </c>
    </row>
    <row r="91" spans="1:14" ht="22.5">
      <c r="A91" s="92" t="s">
        <v>383</v>
      </c>
      <c r="B91" s="24">
        <v>42541</v>
      </c>
      <c r="C91" s="92" t="s">
        <v>384</v>
      </c>
      <c r="D91" s="14" t="s">
        <v>20</v>
      </c>
      <c r="E91" s="14" t="s">
        <v>15</v>
      </c>
      <c r="F91" s="136"/>
      <c r="G91" s="14" t="s">
        <v>260</v>
      </c>
      <c r="H91" s="26" t="s">
        <v>261</v>
      </c>
      <c r="I91" s="15">
        <v>1400</v>
      </c>
      <c r="J91" s="16">
        <v>42541</v>
      </c>
      <c r="K91" s="16">
        <v>42906</v>
      </c>
      <c r="L91" s="59">
        <v>800</v>
      </c>
      <c r="M91" s="15" t="s">
        <v>411</v>
      </c>
      <c r="N91" s="14" t="s">
        <v>16</v>
      </c>
    </row>
    <row r="92" spans="1:14" ht="33.75">
      <c r="A92" s="92" t="s">
        <v>385</v>
      </c>
      <c r="B92" s="24">
        <v>42542</v>
      </c>
      <c r="C92" s="14" t="s">
        <v>386</v>
      </c>
      <c r="D92" s="14" t="s">
        <v>21</v>
      </c>
      <c r="E92" s="14" t="s">
        <v>15</v>
      </c>
      <c r="F92" s="137"/>
      <c r="G92" s="76" t="s">
        <v>387</v>
      </c>
      <c r="H92" s="138">
        <v>2809280544</v>
      </c>
      <c r="I92" s="15">
        <v>9704</v>
      </c>
      <c r="J92" s="16">
        <v>42555</v>
      </c>
      <c r="K92" s="16">
        <v>42613</v>
      </c>
      <c r="L92" s="59">
        <f>7813.8+318+2300.92+620.98</f>
        <v>11053.7</v>
      </c>
      <c r="M92" s="15" t="s">
        <v>1039</v>
      </c>
      <c r="N92" s="14" t="s">
        <v>1038</v>
      </c>
    </row>
    <row r="93" spans="1:14" ht="22.5">
      <c r="A93" s="25" t="s">
        <v>388</v>
      </c>
      <c r="B93" s="24">
        <v>42543</v>
      </c>
      <c r="C93" s="25" t="s">
        <v>389</v>
      </c>
      <c r="D93" s="14" t="s">
        <v>21</v>
      </c>
      <c r="E93" s="14" t="s">
        <v>15</v>
      </c>
      <c r="F93" s="14"/>
      <c r="G93" s="76" t="s">
        <v>124</v>
      </c>
      <c r="H93" s="28">
        <v>2066400405</v>
      </c>
      <c r="I93" s="15">
        <v>1000</v>
      </c>
      <c r="J93" s="16" t="s">
        <v>390</v>
      </c>
      <c r="K93" s="16" t="s">
        <v>390</v>
      </c>
      <c r="L93" s="59">
        <v>1000</v>
      </c>
      <c r="M93" s="15" t="s">
        <v>410</v>
      </c>
      <c r="N93" s="14" t="s">
        <v>16</v>
      </c>
    </row>
    <row r="94" spans="1:14" ht="22.5">
      <c r="A94" s="25" t="s">
        <v>391</v>
      </c>
      <c r="B94" s="24">
        <v>42544</v>
      </c>
      <c r="C94" s="25" t="s">
        <v>392</v>
      </c>
      <c r="D94" s="14" t="s">
        <v>22</v>
      </c>
      <c r="E94" s="14" t="s">
        <v>15</v>
      </c>
      <c r="F94" s="14"/>
      <c r="G94" s="76" t="s">
        <v>395</v>
      </c>
      <c r="H94" s="28">
        <v>1438190553</v>
      </c>
      <c r="I94" s="64">
        <v>900</v>
      </c>
      <c r="J94" s="16">
        <v>42510</v>
      </c>
      <c r="K94" s="16">
        <v>42510</v>
      </c>
      <c r="L94" s="59">
        <v>900</v>
      </c>
      <c r="M94" s="15" t="s">
        <v>409</v>
      </c>
      <c r="N94" s="14" t="s">
        <v>16</v>
      </c>
    </row>
    <row r="95" spans="1:14" ht="22.5">
      <c r="A95" s="25" t="s">
        <v>393</v>
      </c>
      <c r="B95" s="24">
        <v>42545</v>
      </c>
      <c r="C95" s="25" t="s">
        <v>394</v>
      </c>
      <c r="D95" s="14" t="s">
        <v>21</v>
      </c>
      <c r="E95" s="14" t="s">
        <v>15</v>
      </c>
      <c r="F95" s="14"/>
      <c r="G95" s="76" t="s">
        <v>154</v>
      </c>
      <c r="H95" s="26" t="s">
        <v>155</v>
      </c>
      <c r="I95" s="15">
        <v>257.2</v>
      </c>
      <c r="J95" s="16">
        <v>42544</v>
      </c>
      <c r="K95" s="16">
        <v>42545</v>
      </c>
      <c r="L95" s="59">
        <v>257.2</v>
      </c>
      <c r="M95" s="15" t="s">
        <v>408</v>
      </c>
      <c r="N95" s="14" t="s">
        <v>16</v>
      </c>
    </row>
    <row r="96" spans="1:14" ht="22.5">
      <c r="A96" s="25" t="s">
        <v>396</v>
      </c>
      <c r="B96" s="24">
        <v>42551</v>
      </c>
      <c r="C96" s="25" t="s">
        <v>397</v>
      </c>
      <c r="D96" s="14" t="s">
        <v>22</v>
      </c>
      <c r="E96" s="14" t="s">
        <v>15</v>
      </c>
      <c r="F96" s="14"/>
      <c r="G96" s="76" t="s">
        <v>177</v>
      </c>
      <c r="H96" s="26" t="s">
        <v>178</v>
      </c>
      <c r="I96" s="15">
        <v>2970</v>
      </c>
      <c r="J96" s="16">
        <v>42552</v>
      </c>
      <c r="K96" s="16">
        <v>42735</v>
      </c>
      <c r="L96" s="59">
        <f>1980+495</f>
        <v>2475</v>
      </c>
      <c r="M96" s="15" t="s">
        <v>407</v>
      </c>
      <c r="N96" s="14" t="s">
        <v>16</v>
      </c>
    </row>
    <row r="97" spans="1:14" ht="33.75">
      <c r="A97" s="25" t="s">
        <v>398</v>
      </c>
      <c r="B97" s="24">
        <v>42551</v>
      </c>
      <c r="C97" s="25" t="s">
        <v>399</v>
      </c>
      <c r="D97" s="14" t="s">
        <v>21</v>
      </c>
      <c r="E97" s="14" t="s">
        <v>15</v>
      </c>
      <c r="F97" s="14"/>
      <c r="G97" s="76" t="s">
        <v>95</v>
      </c>
      <c r="H97" s="27" t="s">
        <v>94</v>
      </c>
      <c r="I97" s="15">
        <v>3249.36</v>
      </c>
      <c r="J97" s="16">
        <v>42551</v>
      </c>
      <c r="K97" s="16">
        <v>42551</v>
      </c>
      <c r="L97" s="59">
        <v>3249.36</v>
      </c>
      <c r="M97" s="15" t="s">
        <v>666</v>
      </c>
      <c r="N97" s="14" t="s">
        <v>16</v>
      </c>
    </row>
    <row r="98" spans="1:14" ht="22.5">
      <c r="A98" s="92" t="s">
        <v>400</v>
      </c>
      <c r="B98" s="24">
        <v>42551</v>
      </c>
      <c r="C98" s="92" t="s">
        <v>401</v>
      </c>
      <c r="D98" s="14" t="s">
        <v>20</v>
      </c>
      <c r="E98" s="14" t="s">
        <v>15</v>
      </c>
      <c r="F98" s="14"/>
      <c r="G98" s="76" t="s">
        <v>95</v>
      </c>
      <c r="H98" s="93" t="s">
        <v>94</v>
      </c>
      <c r="I98" s="15">
        <v>7052.1</v>
      </c>
      <c r="J98" s="16">
        <v>42551</v>
      </c>
      <c r="K98" s="16">
        <v>42551</v>
      </c>
      <c r="L98" s="59">
        <v>7052.1</v>
      </c>
      <c r="M98" s="15" t="s">
        <v>406</v>
      </c>
      <c r="N98" s="14" t="s">
        <v>16</v>
      </c>
    </row>
    <row r="99" spans="1:14" ht="22.5">
      <c r="A99" s="92" t="s">
        <v>402</v>
      </c>
      <c r="B99" s="24">
        <v>42555</v>
      </c>
      <c r="C99" s="92" t="s">
        <v>403</v>
      </c>
      <c r="D99" s="14" t="s">
        <v>20</v>
      </c>
      <c r="E99" s="14" t="s">
        <v>15</v>
      </c>
      <c r="F99" s="14"/>
      <c r="G99" s="76" t="s">
        <v>404</v>
      </c>
      <c r="H99" s="138">
        <v>799960158</v>
      </c>
      <c r="I99" s="15">
        <v>216.25</v>
      </c>
      <c r="J99" s="16">
        <v>42555</v>
      </c>
      <c r="K99" s="16">
        <v>42735</v>
      </c>
      <c r="L99" s="59"/>
      <c r="M99" s="15" t="s">
        <v>405</v>
      </c>
      <c r="N99" s="14" t="s">
        <v>16</v>
      </c>
    </row>
    <row r="100" spans="1:14" ht="22.5">
      <c r="A100" s="25" t="s">
        <v>413</v>
      </c>
      <c r="B100" s="24">
        <v>42564</v>
      </c>
      <c r="C100" s="25" t="s">
        <v>414</v>
      </c>
      <c r="D100" s="14" t="s">
        <v>20</v>
      </c>
      <c r="E100" s="14" t="s">
        <v>15</v>
      </c>
      <c r="F100" s="14"/>
      <c r="G100" s="76" t="s">
        <v>415</v>
      </c>
      <c r="H100" s="26" t="s">
        <v>416</v>
      </c>
      <c r="I100" s="15">
        <v>3640</v>
      </c>
      <c r="J100" s="16">
        <v>42370</v>
      </c>
      <c r="K100" s="16">
        <v>42735</v>
      </c>
      <c r="L100" s="59">
        <v>3640</v>
      </c>
      <c r="M100" s="15"/>
      <c r="N100" s="14"/>
    </row>
    <row r="101" spans="1:14" ht="22.5">
      <c r="A101" s="25" t="s">
        <v>417</v>
      </c>
      <c r="B101" s="24">
        <v>42564</v>
      </c>
      <c r="C101" s="25" t="s">
        <v>418</v>
      </c>
      <c r="D101" s="14" t="s">
        <v>20</v>
      </c>
      <c r="E101" s="14" t="s">
        <v>15</v>
      </c>
      <c r="F101" s="14"/>
      <c r="G101" s="76" t="s">
        <v>419</v>
      </c>
      <c r="H101" s="26" t="s">
        <v>420</v>
      </c>
      <c r="I101" s="15">
        <v>947.65</v>
      </c>
      <c r="J101" s="16">
        <v>42552</v>
      </c>
      <c r="K101" s="16">
        <v>42552</v>
      </c>
      <c r="L101" s="59">
        <v>947.65</v>
      </c>
      <c r="M101" s="15" t="s">
        <v>422</v>
      </c>
      <c r="N101" s="14" t="s">
        <v>421</v>
      </c>
    </row>
    <row r="102" spans="1:14" ht="22.5">
      <c r="A102" s="25" t="s">
        <v>423</v>
      </c>
      <c r="B102" s="24">
        <v>42564</v>
      </c>
      <c r="C102" s="25" t="s">
        <v>445</v>
      </c>
      <c r="D102" s="14" t="s">
        <v>21</v>
      </c>
      <c r="E102" s="14" t="s">
        <v>15</v>
      </c>
      <c r="F102" s="14"/>
      <c r="G102" s="76" t="s">
        <v>140</v>
      </c>
      <c r="H102" s="31" t="s">
        <v>293</v>
      </c>
      <c r="I102" s="15">
        <v>5600</v>
      </c>
      <c r="J102" s="16">
        <v>42461</v>
      </c>
      <c r="K102" s="16">
        <v>43555</v>
      </c>
      <c r="L102" s="59">
        <f>1418.8+232.16+232.39+217.91+248.04+(229.05/1.22)+322.25+238.15+231.26+191.07</f>
        <v>3519.7759016393443</v>
      </c>
      <c r="M102" s="15"/>
      <c r="N102" s="14"/>
    </row>
    <row r="103" spans="1:14" ht="22.5">
      <c r="A103" s="25" t="s">
        <v>424</v>
      </c>
      <c r="B103" s="24">
        <v>42564</v>
      </c>
      <c r="C103" s="25" t="s">
        <v>1037</v>
      </c>
      <c r="D103" s="14" t="s">
        <v>21</v>
      </c>
      <c r="E103" s="14" t="s">
        <v>15</v>
      </c>
      <c r="F103" s="14"/>
      <c r="G103" s="76" t="s">
        <v>140</v>
      </c>
      <c r="H103" s="31" t="s">
        <v>293</v>
      </c>
      <c r="I103" s="15">
        <v>310</v>
      </c>
      <c r="J103" s="16">
        <v>42461</v>
      </c>
      <c r="K103" s="16">
        <v>42735</v>
      </c>
      <c r="L103" s="59">
        <f>312.68+29.19</f>
        <v>341.87</v>
      </c>
      <c r="M103" s="15"/>
      <c r="N103" s="14"/>
    </row>
    <row r="104" spans="1:14" ht="22.5">
      <c r="A104" s="25" t="s">
        <v>425</v>
      </c>
      <c r="B104" s="24">
        <v>42571</v>
      </c>
      <c r="C104" s="25" t="s">
        <v>426</v>
      </c>
      <c r="D104" s="14" t="s">
        <v>21</v>
      </c>
      <c r="E104" s="14" t="s">
        <v>15</v>
      </c>
      <c r="F104" s="14"/>
      <c r="G104" s="76" t="s">
        <v>427</v>
      </c>
      <c r="H104" s="28">
        <v>1545990556</v>
      </c>
      <c r="I104" s="15">
        <v>187.2</v>
      </c>
      <c r="J104" s="16">
        <v>42570</v>
      </c>
      <c r="K104" s="16">
        <v>42571</v>
      </c>
      <c r="L104" s="59">
        <v>187.2</v>
      </c>
      <c r="M104" s="15" t="s">
        <v>577</v>
      </c>
      <c r="N104" s="14" t="s">
        <v>16</v>
      </c>
    </row>
    <row r="105" spans="1:14" ht="22.5">
      <c r="A105" s="25" t="s">
        <v>432</v>
      </c>
      <c r="B105" s="24">
        <v>42572</v>
      </c>
      <c r="C105" s="25" t="s">
        <v>433</v>
      </c>
      <c r="D105" s="14" t="s">
        <v>21</v>
      </c>
      <c r="E105" s="14" t="s">
        <v>15</v>
      </c>
      <c r="F105" s="14"/>
      <c r="G105" s="76" t="s">
        <v>434</v>
      </c>
      <c r="H105" s="26" t="s">
        <v>435</v>
      </c>
      <c r="I105" s="15">
        <v>1815</v>
      </c>
      <c r="J105" s="16">
        <v>42571</v>
      </c>
      <c r="K105" s="16">
        <v>42592</v>
      </c>
      <c r="L105" s="59">
        <v>1815</v>
      </c>
      <c r="M105" s="15" t="s">
        <v>578</v>
      </c>
      <c r="N105" s="14" t="s">
        <v>16</v>
      </c>
    </row>
    <row r="106" spans="1:14" ht="22.5">
      <c r="A106" s="92" t="s">
        <v>428</v>
      </c>
      <c r="B106" s="24">
        <v>42572</v>
      </c>
      <c r="C106" s="92" t="s">
        <v>429</v>
      </c>
      <c r="D106" s="14" t="s">
        <v>21</v>
      </c>
      <c r="E106" s="14" t="s">
        <v>15</v>
      </c>
      <c r="F106" s="14"/>
      <c r="G106" s="76" t="s">
        <v>430</v>
      </c>
      <c r="H106" s="26" t="s">
        <v>431</v>
      </c>
      <c r="I106" s="15">
        <v>1780</v>
      </c>
      <c r="J106" s="16">
        <v>42571</v>
      </c>
      <c r="K106" s="16">
        <v>42592</v>
      </c>
      <c r="L106" s="59">
        <v>1753.3</v>
      </c>
      <c r="M106" s="15" t="s">
        <v>579</v>
      </c>
      <c r="N106" s="14" t="s">
        <v>16</v>
      </c>
    </row>
    <row r="107" spans="1:14" ht="22.5">
      <c r="A107" s="25" t="s">
        <v>436</v>
      </c>
      <c r="B107" s="24">
        <v>42573</v>
      </c>
      <c r="C107" s="25" t="s">
        <v>437</v>
      </c>
      <c r="D107" s="14" t="s">
        <v>14</v>
      </c>
      <c r="E107" s="14" t="s">
        <v>15</v>
      </c>
      <c r="F107" s="14"/>
      <c r="G107" s="76" t="s">
        <v>228</v>
      </c>
      <c r="H107" s="26" t="s">
        <v>229</v>
      </c>
      <c r="I107" s="15">
        <v>404.5</v>
      </c>
      <c r="J107" s="16">
        <v>42150</v>
      </c>
      <c r="K107" s="16">
        <v>42607</v>
      </c>
      <c r="L107" s="59">
        <v>404.5</v>
      </c>
      <c r="M107" s="15" t="s">
        <v>581</v>
      </c>
      <c r="N107" s="14" t="s">
        <v>580</v>
      </c>
    </row>
    <row r="108" spans="1:14" ht="22.5">
      <c r="A108" s="25" t="s">
        <v>438</v>
      </c>
      <c r="B108" s="24">
        <v>42578</v>
      </c>
      <c r="C108" s="25" t="s">
        <v>439</v>
      </c>
      <c r="D108" s="14" t="s">
        <v>20</v>
      </c>
      <c r="E108" s="14" t="s">
        <v>15</v>
      </c>
      <c r="F108" s="14"/>
      <c r="G108" s="35" t="s">
        <v>260</v>
      </c>
      <c r="H108" s="54" t="s">
        <v>261</v>
      </c>
      <c r="I108" s="15">
        <v>1950</v>
      </c>
      <c r="J108" s="16" t="s">
        <v>452</v>
      </c>
      <c r="K108" s="16">
        <v>42643</v>
      </c>
      <c r="L108" s="59">
        <v>1782.79</v>
      </c>
      <c r="M108" s="15"/>
      <c r="N108" s="14" t="s">
        <v>440</v>
      </c>
    </row>
    <row r="109" spans="1:14" ht="22.5">
      <c r="A109" s="25" t="s">
        <v>441</v>
      </c>
      <c r="B109" s="24">
        <v>42583</v>
      </c>
      <c r="C109" s="25" t="s">
        <v>442</v>
      </c>
      <c r="D109" s="14" t="s">
        <v>20</v>
      </c>
      <c r="E109" s="14" t="s">
        <v>15</v>
      </c>
      <c r="F109" s="14"/>
      <c r="G109" s="76" t="s">
        <v>443</v>
      </c>
      <c r="H109" s="26" t="s">
        <v>444</v>
      </c>
      <c r="I109" s="15">
        <v>34650</v>
      </c>
      <c r="J109" s="16">
        <v>42583</v>
      </c>
      <c r="K109" s="16">
        <v>42613</v>
      </c>
      <c r="L109" s="59">
        <v>34650</v>
      </c>
      <c r="M109" s="15" t="s">
        <v>463</v>
      </c>
      <c r="N109" s="14" t="s">
        <v>476</v>
      </c>
    </row>
    <row r="110" spans="1:14" ht="22.5">
      <c r="A110" s="25" t="s">
        <v>446</v>
      </c>
      <c r="B110" s="24">
        <v>42585</v>
      </c>
      <c r="C110" s="25" t="s">
        <v>447</v>
      </c>
      <c r="D110" s="14" t="s">
        <v>20</v>
      </c>
      <c r="E110" s="14" t="s">
        <v>15</v>
      </c>
      <c r="F110" s="14"/>
      <c r="G110" s="76" t="s">
        <v>143</v>
      </c>
      <c r="H110" s="26" t="s">
        <v>144</v>
      </c>
      <c r="I110" s="80">
        <v>302.5</v>
      </c>
      <c r="J110" s="16">
        <v>42550</v>
      </c>
      <c r="K110" s="16">
        <v>42550</v>
      </c>
      <c r="L110" s="59">
        <v>302.5</v>
      </c>
      <c r="M110" s="15" t="s">
        <v>582</v>
      </c>
      <c r="N110" s="14" t="s">
        <v>16</v>
      </c>
    </row>
    <row r="111" spans="1:14" ht="22.5">
      <c r="A111" s="25" t="s">
        <v>448</v>
      </c>
      <c r="B111" s="24">
        <v>42585</v>
      </c>
      <c r="C111" s="25" t="s">
        <v>449</v>
      </c>
      <c r="D111" s="14" t="s">
        <v>20</v>
      </c>
      <c r="E111" s="14" t="s">
        <v>15</v>
      </c>
      <c r="F111" s="14"/>
      <c r="G111" s="76" t="s">
        <v>450</v>
      </c>
      <c r="H111" s="26" t="s">
        <v>451</v>
      </c>
      <c r="I111" s="80">
        <v>60</v>
      </c>
      <c r="J111" s="16">
        <v>42550</v>
      </c>
      <c r="K111" s="16">
        <v>42550</v>
      </c>
      <c r="L111" s="59">
        <v>60</v>
      </c>
      <c r="M111" s="15" t="s">
        <v>583</v>
      </c>
      <c r="N111" s="14" t="s">
        <v>16</v>
      </c>
    </row>
    <row r="112" spans="1:14" ht="22.5">
      <c r="A112" s="25" t="s">
        <v>453</v>
      </c>
      <c r="B112" s="24">
        <v>42585</v>
      </c>
      <c r="C112" s="25" t="s">
        <v>454</v>
      </c>
      <c r="D112" s="14" t="s">
        <v>20</v>
      </c>
      <c r="E112" s="14" t="s">
        <v>15</v>
      </c>
      <c r="F112" s="14"/>
      <c r="G112" s="14" t="s">
        <v>455</v>
      </c>
      <c r="H112" s="26" t="s">
        <v>456</v>
      </c>
      <c r="I112" s="80">
        <v>1600</v>
      </c>
      <c r="J112" s="16">
        <v>42583</v>
      </c>
      <c r="K112" s="16">
        <v>42735</v>
      </c>
      <c r="L112" s="141">
        <f>1600+320</f>
        <v>1920</v>
      </c>
      <c r="M112" s="15" t="s">
        <v>585</v>
      </c>
      <c r="N112" s="14" t="s">
        <v>16</v>
      </c>
    </row>
    <row r="113" spans="1:14" ht="22.5">
      <c r="A113" s="25" t="s">
        <v>457</v>
      </c>
      <c r="B113" s="24">
        <v>42585</v>
      </c>
      <c r="C113" s="25" t="s">
        <v>458</v>
      </c>
      <c r="D113" s="14" t="s">
        <v>20</v>
      </c>
      <c r="E113" s="37" t="s">
        <v>15</v>
      </c>
      <c r="F113" s="37"/>
      <c r="G113" s="37" t="s">
        <v>455</v>
      </c>
      <c r="H113" s="26" t="s">
        <v>456</v>
      </c>
      <c r="I113" s="80">
        <v>5000</v>
      </c>
      <c r="J113" s="16">
        <v>42583</v>
      </c>
      <c r="K113" s="16">
        <v>42735</v>
      </c>
      <c r="L113" s="59">
        <f>4000+1000</f>
        <v>5000</v>
      </c>
      <c r="M113" s="15" t="s">
        <v>584</v>
      </c>
      <c r="N113" s="14" t="s">
        <v>16</v>
      </c>
    </row>
    <row r="114" spans="1:14" ht="22.5">
      <c r="A114" s="151" t="s">
        <v>459</v>
      </c>
      <c r="B114" s="152">
        <v>42585</v>
      </c>
      <c r="C114" s="151" t="s">
        <v>460</v>
      </c>
      <c r="D114" s="153" t="s">
        <v>20</v>
      </c>
      <c r="E114" s="153" t="s">
        <v>15</v>
      </c>
      <c r="F114" s="153"/>
      <c r="G114" s="153" t="s">
        <v>122</v>
      </c>
      <c r="H114" s="154" t="s">
        <v>292</v>
      </c>
      <c r="I114" s="155">
        <v>33800</v>
      </c>
      <c r="J114" s="156">
        <v>42583</v>
      </c>
      <c r="K114" s="156">
        <v>42947</v>
      </c>
      <c r="L114" s="157"/>
      <c r="M114" s="157"/>
      <c r="N114" s="153" t="s">
        <v>16</v>
      </c>
    </row>
    <row r="115" spans="1:14" ht="22.5">
      <c r="A115" s="151" t="s">
        <v>461</v>
      </c>
      <c r="B115" s="152">
        <v>42585</v>
      </c>
      <c r="C115" s="151" t="s">
        <v>462</v>
      </c>
      <c r="D115" s="153" t="s">
        <v>20</v>
      </c>
      <c r="E115" s="153" t="s">
        <v>15</v>
      </c>
      <c r="F115" s="153"/>
      <c r="G115" s="153" t="s">
        <v>122</v>
      </c>
      <c r="H115" s="154" t="s">
        <v>292</v>
      </c>
      <c r="I115" s="155">
        <v>20000</v>
      </c>
      <c r="J115" s="156">
        <v>42583</v>
      </c>
      <c r="K115" s="156">
        <v>42947</v>
      </c>
      <c r="L115" s="157"/>
      <c r="M115" s="157"/>
      <c r="N115" s="153" t="s">
        <v>16</v>
      </c>
    </row>
    <row r="116" spans="1:14" ht="22.5">
      <c r="A116" s="25" t="s">
        <v>464</v>
      </c>
      <c r="B116" s="24">
        <v>42587</v>
      </c>
      <c r="C116" s="25" t="s">
        <v>465</v>
      </c>
      <c r="D116" s="14" t="s">
        <v>21</v>
      </c>
      <c r="E116" s="14" t="s">
        <v>15</v>
      </c>
      <c r="F116" s="14"/>
      <c r="G116" s="78" t="s">
        <v>466</v>
      </c>
      <c r="H116" s="27" t="s">
        <v>467</v>
      </c>
      <c r="I116" s="80" t="s">
        <v>468</v>
      </c>
      <c r="J116" s="16">
        <v>42587</v>
      </c>
      <c r="K116" s="16">
        <v>42587</v>
      </c>
      <c r="L116" s="59">
        <v>532.5</v>
      </c>
      <c r="M116" s="15" t="s">
        <v>588</v>
      </c>
      <c r="N116" s="14" t="s">
        <v>16</v>
      </c>
    </row>
    <row r="117" spans="1:14" ht="22.5">
      <c r="A117" s="60" t="s">
        <v>469</v>
      </c>
      <c r="B117" s="24">
        <v>42587</v>
      </c>
      <c r="C117" s="60" t="s">
        <v>470</v>
      </c>
      <c r="D117" s="14" t="s">
        <v>21</v>
      </c>
      <c r="E117" s="14" t="s">
        <v>15</v>
      </c>
      <c r="F117" s="14"/>
      <c r="G117" s="14" t="s">
        <v>471</v>
      </c>
      <c r="H117" s="77" t="s">
        <v>472</v>
      </c>
      <c r="I117" s="80">
        <v>18475</v>
      </c>
      <c r="J117" s="16">
        <v>42587</v>
      </c>
      <c r="K117" s="16">
        <v>42587</v>
      </c>
      <c r="L117" s="59">
        <v>18477.849999999999</v>
      </c>
      <c r="M117" s="15" t="s">
        <v>589</v>
      </c>
      <c r="N117" s="14" t="s">
        <v>16</v>
      </c>
    </row>
    <row r="118" spans="1:14" ht="22.5">
      <c r="A118" s="25" t="s">
        <v>477</v>
      </c>
      <c r="B118" s="24">
        <v>42587</v>
      </c>
      <c r="C118" s="60" t="s">
        <v>478</v>
      </c>
      <c r="D118" s="14" t="s">
        <v>20</v>
      </c>
      <c r="E118" s="14" t="s">
        <v>15</v>
      </c>
      <c r="F118" s="14"/>
      <c r="G118" s="14" t="s">
        <v>480</v>
      </c>
      <c r="H118" s="27" t="s">
        <v>479</v>
      </c>
      <c r="I118" s="80">
        <v>2305</v>
      </c>
      <c r="J118" s="16">
        <v>42590</v>
      </c>
      <c r="K118" s="16">
        <v>42613</v>
      </c>
      <c r="L118" s="59">
        <v>2305</v>
      </c>
      <c r="M118" s="15" t="s">
        <v>481</v>
      </c>
      <c r="N118" s="14" t="s">
        <v>16</v>
      </c>
    </row>
    <row r="119" spans="1:14" ht="22.5">
      <c r="A119" s="92" t="s">
        <v>473</v>
      </c>
      <c r="B119" s="24">
        <v>42587</v>
      </c>
      <c r="C119" s="92" t="s">
        <v>474</v>
      </c>
      <c r="D119" s="14" t="s">
        <v>20</v>
      </c>
      <c r="E119" s="14" t="s">
        <v>15</v>
      </c>
      <c r="F119" s="14"/>
      <c r="G119" s="14" t="s">
        <v>475</v>
      </c>
      <c r="H119" s="26" t="s">
        <v>495</v>
      </c>
      <c r="I119" s="80">
        <v>3000</v>
      </c>
      <c r="J119" s="16">
        <v>42590</v>
      </c>
      <c r="K119" s="16">
        <v>42681</v>
      </c>
      <c r="L119" s="59"/>
      <c r="M119" s="15"/>
      <c r="N119" s="14" t="s">
        <v>476</v>
      </c>
    </row>
    <row r="120" spans="1:14" ht="22.5">
      <c r="A120" s="60" t="s">
        <v>482</v>
      </c>
      <c r="B120" s="24">
        <v>42591</v>
      </c>
      <c r="C120" s="60" t="s">
        <v>483</v>
      </c>
      <c r="D120" s="14" t="s">
        <v>20</v>
      </c>
      <c r="E120" s="14" t="s">
        <v>15</v>
      </c>
      <c r="F120" s="14"/>
      <c r="G120" s="14" t="s">
        <v>484</v>
      </c>
      <c r="H120" s="26" t="s">
        <v>485</v>
      </c>
      <c r="I120" s="80">
        <v>3048</v>
      </c>
      <c r="J120" s="16">
        <v>42583</v>
      </c>
      <c r="K120" s="16">
        <v>42735</v>
      </c>
      <c r="L120" s="59">
        <v>3048</v>
      </c>
      <c r="M120" s="15" t="s">
        <v>643</v>
      </c>
      <c r="N120" s="14" t="s">
        <v>476</v>
      </c>
    </row>
    <row r="121" spans="1:14" ht="22.5">
      <c r="A121" s="60" t="s">
        <v>486</v>
      </c>
      <c r="B121" s="24">
        <v>42593</v>
      </c>
      <c r="C121" s="60" t="s">
        <v>490</v>
      </c>
      <c r="D121" s="14" t="s">
        <v>20</v>
      </c>
      <c r="E121" s="14" t="s">
        <v>15</v>
      </c>
      <c r="F121" s="14"/>
      <c r="G121" s="14" t="s">
        <v>487</v>
      </c>
      <c r="H121" s="26" t="s">
        <v>488</v>
      </c>
      <c r="I121" s="80">
        <v>2400</v>
      </c>
      <c r="J121" s="16">
        <v>42583</v>
      </c>
      <c r="K121" s="16">
        <v>42947</v>
      </c>
      <c r="L121" s="59">
        <f>1200+200+200+200+200+(244/1.22)+200</f>
        <v>2400</v>
      </c>
      <c r="M121" s="15" t="s">
        <v>489</v>
      </c>
      <c r="N121" s="14" t="s">
        <v>476</v>
      </c>
    </row>
    <row r="122" spans="1:14" ht="22.5">
      <c r="A122" s="60" t="s">
        <v>491</v>
      </c>
      <c r="B122" s="24">
        <v>42593</v>
      </c>
      <c r="C122" s="60" t="s">
        <v>492</v>
      </c>
      <c r="D122" s="14" t="s">
        <v>20</v>
      </c>
      <c r="E122" s="14" t="s">
        <v>15</v>
      </c>
      <c r="F122" s="14"/>
      <c r="G122" s="14" t="s">
        <v>494</v>
      </c>
      <c r="H122" s="31" t="s">
        <v>496</v>
      </c>
      <c r="I122" s="80">
        <v>17000</v>
      </c>
      <c r="J122" s="16">
        <v>42604</v>
      </c>
      <c r="K122" s="16">
        <v>42855</v>
      </c>
      <c r="L122" s="144">
        <f>8422.16+2982.85+2619.87+2572+3221.93+(279.15+2382.39+2)+(2754.56+318.24+2)</f>
        <v>25557.15</v>
      </c>
      <c r="M122" s="15" t="s">
        <v>493</v>
      </c>
      <c r="N122" s="14" t="s">
        <v>476</v>
      </c>
    </row>
    <row r="123" spans="1:14" ht="22.5">
      <c r="A123" s="60" t="s">
        <v>498</v>
      </c>
      <c r="B123" s="24">
        <v>42604</v>
      </c>
      <c r="C123" s="60" t="s">
        <v>497</v>
      </c>
      <c r="D123" s="14" t="s">
        <v>21</v>
      </c>
      <c r="E123" s="14" t="s">
        <v>15</v>
      </c>
      <c r="F123" s="14"/>
      <c r="G123" s="79" t="s">
        <v>499</v>
      </c>
      <c r="H123" s="77" t="s">
        <v>500</v>
      </c>
      <c r="I123" s="81">
        <v>1058.74</v>
      </c>
      <c r="J123" s="16">
        <v>42590</v>
      </c>
      <c r="K123" s="16">
        <v>42604</v>
      </c>
      <c r="L123" s="59">
        <v>1058.74</v>
      </c>
      <c r="M123" s="15" t="s">
        <v>644</v>
      </c>
      <c r="N123" s="14" t="s">
        <v>16</v>
      </c>
    </row>
    <row r="124" spans="1:14" ht="22.5">
      <c r="A124" s="60" t="s">
        <v>506</v>
      </c>
      <c r="B124" s="24">
        <v>42604</v>
      </c>
      <c r="C124" s="60" t="s">
        <v>507</v>
      </c>
      <c r="D124" s="14" t="s">
        <v>20</v>
      </c>
      <c r="E124" s="14" t="s">
        <v>15</v>
      </c>
      <c r="F124" s="14"/>
      <c r="G124" s="14" t="s">
        <v>124</v>
      </c>
      <c r="H124" s="28">
        <v>2066400405</v>
      </c>
      <c r="I124" s="80">
        <v>600</v>
      </c>
      <c r="J124" s="16" t="s">
        <v>508</v>
      </c>
      <c r="K124" s="16"/>
      <c r="L124" s="59">
        <v>600</v>
      </c>
      <c r="M124" s="15" t="s">
        <v>645</v>
      </c>
      <c r="N124" s="14" t="s">
        <v>16</v>
      </c>
    </row>
    <row r="125" spans="1:14" ht="22.5">
      <c r="A125" s="60" t="s">
        <v>504</v>
      </c>
      <c r="B125" s="24">
        <v>42604</v>
      </c>
      <c r="C125" s="60" t="s">
        <v>505</v>
      </c>
      <c r="D125" s="14" t="s">
        <v>21</v>
      </c>
      <c r="E125" s="14" t="s">
        <v>15</v>
      </c>
      <c r="F125" s="14"/>
      <c r="G125" s="14" t="s">
        <v>124</v>
      </c>
      <c r="H125" s="28">
        <v>2066400405</v>
      </c>
      <c r="I125" s="80">
        <v>2500</v>
      </c>
      <c r="J125" s="16">
        <v>42604</v>
      </c>
      <c r="K125" s="16">
        <v>42604</v>
      </c>
      <c r="L125" s="59">
        <v>2500</v>
      </c>
      <c r="M125" s="15" t="s">
        <v>646</v>
      </c>
      <c r="N125" s="14" t="s">
        <v>16</v>
      </c>
    </row>
    <row r="126" spans="1:14" ht="22.5">
      <c r="A126" s="60" t="s">
        <v>501</v>
      </c>
      <c r="B126" s="24">
        <v>42605</v>
      </c>
      <c r="C126" s="60" t="s">
        <v>502</v>
      </c>
      <c r="D126" s="14" t="s">
        <v>21</v>
      </c>
      <c r="E126" s="14" t="s">
        <v>15</v>
      </c>
      <c r="F126" s="14"/>
      <c r="G126" s="78" t="s">
        <v>503</v>
      </c>
      <c r="H126" s="26"/>
      <c r="I126" s="15">
        <v>250</v>
      </c>
      <c r="J126" s="16">
        <v>42606</v>
      </c>
      <c r="K126" s="16">
        <v>42606</v>
      </c>
      <c r="L126" s="59">
        <v>250</v>
      </c>
      <c r="M126" s="15" t="s">
        <v>647</v>
      </c>
      <c r="N126" s="14" t="s">
        <v>16</v>
      </c>
    </row>
    <row r="127" spans="1:14" ht="22.5">
      <c r="A127" s="60" t="s">
        <v>509</v>
      </c>
      <c r="B127" s="24">
        <v>42606</v>
      </c>
      <c r="C127" s="60" t="s">
        <v>510</v>
      </c>
      <c r="D127" s="14" t="s">
        <v>21</v>
      </c>
      <c r="E127" s="14" t="s">
        <v>15</v>
      </c>
      <c r="F127" s="14"/>
      <c r="G127" s="14" t="s">
        <v>511</v>
      </c>
      <c r="H127" s="26" t="s">
        <v>512</v>
      </c>
      <c r="I127" s="15">
        <v>910</v>
      </c>
      <c r="J127" s="16">
        <v>42606</v>
      </c>
      <c r="K127" s="16">
        <v>42606</v>
      </c>
      <c r="L127" s="59">
        <v>910</v>
      </c>
      <c r="M127" s="15" t="s">
        <v>648</v>
      </c>
      <c r="N127" s="14" t="s">
        <v>16</v>
      </c>
    </row>
    <row r="128" spans="1:14" ht="22.5">
      <c r="A128" s="139" t="s">
        <v>514</v>
      </c>
      <c r="B128" s="24">
        <v>42607</v>
      </c>
      <c r="C128" s="94" t="s">
        <v>515</v>
      </c>
      <c r="D128" s="14" t="s">
        <v>21</v>
      </c>
      <c r="E128" s="14" t="s">
        <v>15</v>
      </c>
      <c r="F128" s="14"/>
      <c r="G128" s="14" t="s">
        <v>95</v>
      </c>
      <c r="H128" s="93" t="s">
        <v>94</v>
      </c>
      <c r="I128" s="15">
        <v>275.22000000000003</v>
      </c>
      <c r="J128" s="16">
        <v>42612</v>
      </c>
      <c r="K128" s="16">
        <v>42612</v>
      </c>
      <c r="L128" s="59">
        <v>275.22000000000003</v>
      </c>
      <c r="M128" s="15"/>
      <c r="N128" s="14" t="s">
        <v>16</v>
      </c>
    </row>
    <row r="129" spans="1:18" s="14" customFormat="1" ht="22.5">
      <c r="A129" s="160" t="s">
        <v>516</v>
      </c>
      <c r="B129" s="146">
        <v>42608</v>
      </c>
      <c r="C129" s="160" t="s">
        <v>523</v>
      </c>
      <c r="D129" s="147" t="s">
        <v>21</v>
      </c>
      <c r="E129" s="147" t="s">
        <v>15</v>
      </c>
      <c r="F129" s="147"/>
      <c r="G129" s="147" t="s">
        <v>524</v>
      </c>
      <c r="H129" s="161" t="s">
        <v>525</v>
      </c>
      <c r="I129" s="149">
        <v>9946</v>
      </c>
      <c r="J129" s="150">
        <v>42612</v>
      </c>
      <c r="K129" s="150">
        <v>42977</v>
      </c>
      <c r="L129" s="159">
        <f>1704.92+721.31+71.77+2498+1237.5+412.5+192.62+(527.75/1.22)</f>
        <v>7271.2019672131146</v>
      </c>
      <c r="M129" s="149" t="s">
        <v>669</v>
      </c>
      <c r="N129" s="147" t="s">
        <v>1074</v>
      </c>
      <c r="O129" s="1"/>
      <c r="P129" s="1"/>
      <c r="Q129" s="1"/>
      <c r="R129" s="75"/>
    </row>
    <row r="130" spans="1:18" s="14" customFormat="1" ht="22.5">
      <c r="A130" s="60" t="s">
        <v>517</v>
      </c>
      <c r="B130" s="52">
        <v>42608</v>
      </c>
      <c r="C130" s="60" t="s">
        <v>518</v>
      </c>
      <c r="D130" s="14" t="s">
        <v>21</v>
      </c>
      <c r="E130" s="14" t="s">
        <v>15</v>
      </c>
      <c r="G130" s="14" t="s">
        <v>95</v>
      </c>
      <c r="H130" s="27" t="s">
        <v>94</v>
      </c>
      <c r="I130" s="15">
        <v>500</v>
      </c>
      <c r="J130" s="50">
        <v>42611</v>
      </c>
      <c r="K130" s="50">
        <v>42611</v>
      </c>
      <c r="L130" s="59">
        <v>500</v>
      </c>
      <c r="M130" s="15" t="s">
        <v>663</v>
      </c>
      <c r="N130" s="14" t="s">
        <v>16</v>
      </c>
      <c r="O130" s="1"/>
      <c r="P130" s="1"/>
      <c r="Q130" s="1"/>
      <c r="R130" s="75"/>
    </row>
    <row r="131" spans="1:18" s="14" customFormat="1" ht="22.5">
      <c r="A131" s="60" t="s">
        <v>519</v>
      </c>
      <c r="B131" s="52">
        <v>42608</v>
      </c>
      <c r="C131" s="60" t="s">
        <v>520</v>
      </c>
      <c r="D131" s="14" t="s">
        <v>21</v>
      </c>
      <c r="E131" s="14" t="s">
        <v>15</v>
      </c>
      <c r="G131" s="14" t="s">
        <v>95</v>
      </c>
      <c r="H131" s="27" t="s">
        <v>94</v>
      </c>
      <c r="I131" s="15">
        <v>284.92</v>
      </c>
      <c r="J131" s="16">
        <v>42612</v>
      </c>
      <c r="K131" s="16">
        <v>42612</v>
      </c>
      <c r="L131" s="59">
        <v>284.92</v>
      </c>
      <c r="M131" s="15" t="s">
        <v>664</v>
      </c>
      <c r="N131" s="14" t="s">
        <v>16</v>
      </c>
      <c r="O131" s="1"/>
      <c r="P131" s="1"/>
      <c r="Q131" s="1"/>
      <c r="R131" s="75"/>
    </row>
    <row r="132" spans="1:18" s="14" customFormat="1" ht="22.5">
      <c r="A132" s="60" t="s">
        <v>521</v>
      </c>
      <c r="B132" s="52">
        <v>42608</v>
      </c>
      <c r="C132" s="60" t="s">
        <v>522</v>
      </c>
      <c r="D132" s="14" t="s">
        <v>21</v>
      </c>
      <c r="E132" s="14" t="s">
        <v>15</v>
      </c>
      <c r="G132" s="14" t="s">
        <v>95</v>
      </c>
      <c r="H132" s="27" t="s">
        <v>94</v>
      </c>
      <c r="I132" s="15">
        <v>2039.9</v>
      </c>
      <c r="J132" s="16">
        <v>42500</v>
      </c>
      <c r="K132" s="16">
        <v>42580</v>
      </c>
      <c r="L132" s="59">
        <v>2039.9</v>
      </c>
      <c r="M132" s="15" t="s">
        <v>665</v>
      </c>
      <c r="N132" s="14" t="s">
        <v>16</v>
      </c>
      <c r="O132" s="1"/>
      <c r="P132" s="1"/>
      <c r="Q132" s="1"/>
      <c r="R132" s="75"/>
    </row>
    <row r="133" spans="1:18" s="14" customFormat="1" ht="22.5">
      <c r="A133" s="60" t="s">
        <v>528</v>
      </c>
      <c r="B133" s="24">
        <v>42612</v>
      </c>
      <c r="C133" s="14" t="s">
        <v>529</v>
      </c>
      <c r="D133" s="14" t="s">
        <v>22</v>
      </c>
      <c r="E133" s="14" t="s">
        <v>15</v>
      </c>
      <c r="G133" s="14" t="s">
        <v>353</v>
      </c>
      <c r="H133" s="27" t="s">
        <v>354</v>
      </c>
      <c r="I133" s="15">
        <v>6500</v>
      </c>
      <c r="J133" s="16">
        <v>42370</v>
      </c>
      <c r="K133" s="16">
        <v>42566</v>
      </c>
      <c r="L133" s="59">
        <v>6500</v>
      </c>
      <c r="M133" s="15" t="s">
        <v>667</v>
      </c>
      <c r="N133" s="14" t="s">
        <v>16</v>
      </c>
      <c r="O133" s="1"/>
      <c r="P133" s="1"/>
      <c r="Q133" s="1"/>
      <c r="R133" s="75"/>
    </row>
    <row r="134" spans="1:18" ht="22.5">
      <c r="A134" s="60" t="s">
        <v>530</v>
      </c>
      <c r="B134" s="24">
        <v>42612</v>
      </c>
      <c r="C134" s="60" t="s">
        <v>531</v>
      </c>
      <c r="D134" s="14" t="s">
        <v>22</v>
      </c>
      <c r="E134" s="14" t="s">
        <v>15</v>
      </c>
      <c r="F134" s="14"/>
      <c r="G134" s="14" t="s">
        <v>443</v>
      </c>
      <c r="H134" s="26" t="s">
        <v>444</v>
      </c>
      <c r="I134" s="15">
        <v>37800</v>
      </c>
      <c r="J134" s="16">
        <v>42614</v>
      </c>
      <c r="K134" s="16">
        <v>42674</v>
      </c>
      <c r="L134" s="59">
        <v>37800</v>
      </c>
      <c r="M134" s="15" t="s">
        <v>668</v>
      </c>
      <c r="N134" s="14" t="s">
        <v>476</v>
      </c>
    </row>
    <row r="135" spans="1:18" ht="22.5">
      <c r="A135" s="25" t="s">
        <v>533</v>
      </c>
      <c r="B135" s="24">
        <v>42612</v>
      </c>
      <c r="C135" s="14" t="s">
        <v>532</v>
      </c>
      <c r="D135" s="14" t="s">
        <v>22</v>
      </c>
      <c r="E135" s="14" t="s">
        <v>15</v>
      </c>
      <c r="F135" s="14"/>
      <c r="G135" s="14" t="s">
        <v>455</v>
      </c>
      <c r="H135" s="26" t="s">
        <v>456</v>
      </c>
      <c r="I135" s="15">
        <v>8400</v>
      </c>
      <c r="J135" s="16">
        <v>42614</v>
      </c>
      <c r="K135" s="16">
        <v>42614</v>
      </c>
      <c r="L135" s="59">
        <v>9576</v>
      </c>
      <c r="M135" s="15" t="s">
        <v>586</v>
      </c>
      <c r="N135" s="14" t="s">
        <v>16</v>
      </c>
    </row>
    <row r="136" spans="1:18" ht="22.5">
      <c r="A136" s="60" t="s">
        <v>534</v>
      </c>
      <c r="B136" s="24">
        <v>42613</v>
      </c>
      <c r="C136" s="60" t="s">
        <v>535</v>
      </c>
      <c r="D136" s="14" t="s">
        <v>111</v>
      </c>
      <c r="E136" s="14" t="s">
        <v>15</v>
      </c>
      <c r="F136" s="14"/>
      <c r="G136" s="14" t="s">
        <v>536</v>
      </c>
      <c r="H136" s="26" t="s">
        <v>537</v>
      </c>
      <c r="I136" s="15">
        <v>795</v>
      </c>
      <c r="J136" s="16">
        <v>42607</v>
      </c>
      <c r="K136" s="16">
        <v>42618</v>
      </c>
      <c r="L136" s="59">
        <v>795</v>
      </c>
      <c r="M136" s="15" t="s">
        <v>670</v>
      </c>
      <c r="N136" s="14" t="s">
        <v>16</v>
      </c>
    </row>
    <row r="137" spans="1:18" ht="22.5">
      <c r="A137" s="73" t="s">
        <v>538</v>
      </c>
      <c r="B137" s="24">
        <v>42613</v>
      </c>
      <c r="C137" s="60" t="s">
        <v>539</v>
      </c>
      <c r="D137" s="14" t="s">
        <v>22</v>
      </c>
      <c r="E137" s="14" t="s">
        <v>15</v>
      </c>
      <c r="F137" s="14"/>
      <c r="G137" s="14" t="s">
        <v>395</v>
      </c>
      <c r="H137" s="27" t="s">
        <v>540</v>
      </c>
      <c r="I137" s="15">
        <v>819.67</v>
      </c>
      <c r="J137" s="16">
        <v>42614</v>
      </c>
      <c r="K137" s="16">
        <v>42614</v>
      </c>
      <c r="L137" s="59">
        <v>819.67</v>
      </c>
      <c r="M137" s="15" t="s">
        <v>671</v>
      </c>
      <c r="N137" s="14" t="s">
        <v>16</v>
      </c>
    </row>
    <row r="138" spans="1:18" ht="22.5">
      <c r="A138" s="145">
        <v>6791681077</v>
      </c>
      <c r="B138" s="146">
        <v>42613</v>
      </c>
      <c r="C138" s="145" t="s">
        <v>541</v>
      </c>
      <c r="D138" s="147" t="s">
        <v>22</v>
      </c>
      <c r="E138" s="147" t="s">
        <v>121</v>
      </c>
      <c r="F138" s="147"/>
      <c r="G138" s="147" t="s">
        <v>122</v>
      </c>
      <c r="H138" s="158" t="s">
        <v>292</v>
      </c>
      <c r="I138" s="149">
        <v>149400</v>
      </c>
      <c r="J138" s="150">
        <v>42614</v>
      </c>
      <c r="K138" s="150">
        <v>42977</v>
      </c>
      <c r="L138" s="159">
        <f>26900+26900+25900</f>
        <v>79700</v>
      </c>
      <c r="M138" s="149" t="s">
        <v>672</v>
      </c>
      <c r="N138" s="147"/>
    </row>
    <row r="139" spans="1:18" ht="22.5">
      <c r="A139" s="60" t="s">
        <v>542</v>
      </c>
      <c r="B139" s="24">
        <v>42615</v>
      </c>
      <c r="C139" s="60" t="s">
        <v>543</v>
      </c>
      <c r="D139" s="14" t="s">
        <v>21</v>
      </c>
      <c r="E139" s="14" t="s">
        <v>15</v>
      </c>
      <c r="F139" s="14"/>
      <c r="G139" s="23" t="s">
        <v>95</v>
      </c>
      <c r="H139" s="27" t="s">
        <v>94</v>
      </c>
      <c r="I139" s="15">
        <v>812</v>
      </c>
      <c r="J139" s="16">
        <v>42619</v>
      </c>
      <c r="K139" s="16">
        <v>42619</v>
      </c>
      <c r="L139" s="59">
        <v>812</v>
      </c>
      <c r="M139" s="15" t="s">
        <v>673</v>
      </c>
      <c r="N139" s="14" t="s">
        <v>16</v>
      </c>
    </row>
    <row r="140" spans="1:18" ht="22.5">
      <c r="A140" s="60" t="s">
        <v>544</v>
      </c>
      <c r="B140" s="24">
        <v>42615</v>
      </c>
      <c r="C140" s="14" t="s">
        <v>545</v>
      </c>
      <c r="D140" s="14" t="s">
        <v>21</v>
      </c>
      <c r="E140" s="14" t="s">
        <v>15</v>
      </c>
      <c r="F140" s="14"/>
      <c r="G140" s="14" t="s">
        <v>546</v>
      </c>
      <c r="H140" s="26" t="s">
        <v>547</v>
      </c>
      <c r="I140" s="15">
        <v>267.83999999999997</v>
      </c>
      <c r="J140" s="16">
        <v>42618</v>
      </c>
      <c r="K140" s="16">
        <v>42618</v>
      </c>
      <c r="L140" s="59">
        <v>267.83999999999997</v>
      </c>
      <c r="M140" s="15" t="s">
        <v>674</v>
      </c>
      <c r="N140" s="14" t="s">
        <v>16</v>
      </c>
    </row>
    <row r="141" spans="1:18" ht="22.5">
      <c r="A141" s="94" t="s">
        <v>550</v>
      </c>
      <c r="B141" s="24">
        <v>42619</v>
      </c>
      <c r="C141" s="94" t="s">
        <v>551</v>
      </c>
      <c r="D141" s="14" t="s">
        <v>21</v>
      </c>
      <c r="E141" s="14" t="s">
        <v>15</v>
      </c>
      <c r="F141" s="14"/>
      <c r="G141" s="14" t="s">
        <v>140</v>
      </c>
      <c r="H141" s="134" t="s">
        <v>293</v>
      </c>
      <c r="I141" s="15">
        <v>50</v>
      </c>
      <c r="J141" s="16">
        <v>42614</v>
      </c>
      <c r="K141" s="16">
        <v>42825</v>
      </c>
      <c r="L141" s="59"/>
      <c r="M141" s="15"/>
      <c r="N141" s="14" t="s">
        <v>225</v>
      </c>
    </row>
    <row r="142" spans="1:18" ht="22.5">
      <c r="A142" s="94" t="s">
        <v>552</v>
      </c>
      <c r="B142" s="24">
        <v>42619</v>
      </c>
      <c r="C142" s="94" t="s">
        <v>553</v>
      </c>
      <c r="D142" s="14" t="s">
        <v>21</v>
      </c>
      <c r="E142" s="14" t="s">
        <v>15</v>
      </c>
      <c r="F142" s="14"/>
      <c r="G142" s="14" t="s">
        <v>140</v>
      </c>
      <c r="H142" s="134" t="s">
        <v>293</v>
      </c>
      <c r="I142" s="15">
        <v>2000</v>
      </c>
      <c r="J142" s="16">
        <v>42614</v>
      </c>
      <c r="K142" s="16">
        <v>42825</v>
      </c>
      <c r="L142" s="59"/>
      <c r="M142" s="15"/>
      <c r="N142" s="14" t="s">
        <v>225</v>
      </c>
    </row>
    <row r="143" spans="1:18" ht="22.5">
      <c r="A143" s="60" t="s">
        <v>554</v>
      </c>
      <c r="B143" s="24">
        <v>42619</v>
      </c>
      <c r="C143" s="60" t="s">
        <v>555</v>
      </c>
      <c r="D143" s="14" t="s">
        <v>22</v>
      </c>
      <c r="E143" s="14" t="s">
        <v>15</v>
      </c>
      <c r="F143" s="14"/>
      <c r="G143" s="70" t="s">
        <v>556</v>
      </c>
      <c r="H143" s="28">
        <v>1308850559</v>
      </c>
      <c r="I143" s="15">
        <v>2867.96</v>
      </c>
      <c r="J143" s="16">
        <v>42619</v>
      </c>
      <c r="K143" s="16">
        <v>42626</v>
      </c>
      <c r="L143" s="59">
        <v>2867.96</v>
      </c>
      <c r="M143" s="15" t="s">
        <v>675</v>
      </c>
      <c r="N143" s="14" t="s">
        <v>16</v>
      </c>
    </row>
    <row r="144" spans="1:18" ht="22.5">
      <c r="A144" s="60" t="s">
        <v>548</v>
      </c>
      <c r="B144" s="24">
        <v>42620</v>
      </c>
      <c r="C144" s="60" t="s">
        <v>549</v>
      </c>
      <c r="D144" s="14" t="s">
        <v>21</v>
      </c>
      <c r="E144" s="14" t="s">
        <v>15</v>
      </c>
      <c r="F144" s="14"/>
      <c r="G144" s="14" t="s">
        <v>140</v>
      </c>
      <c r="H144" s="31" t="s">
        <v>293</v>
      </c>
      <c r="I144" s="15">
        <v>240</v>
      </c>
      <c r="J144" s="16">
        <v>42614</v>
      </c>
      <c r="K144" s="16">
        <v>42825</v>
      </c>
      <c r="L144" s="59"/>
      <c r="M144" s="15"/>
      <c r="N144" s="14" t="s">
        <v>225</v>
      </c>
    </row>
    <row r="145" spans="1:14" ht="22.5">
      <c r="A145" s="60" t="s">
        <v>557</v>
      </c>
      <c r="B145" s="24">
        <v>42620</v>
      </c>
      <c r="C145" s="60" t="s">
        <v>558</v>
      </c>
      <c r="D145" s="14" t="s">
        <v>22</v>
      </c>
      <c r="E145" s="14" t="s">
        <v>15</v>
      </c>
      <c r="F145" s="14"/>
      <c r="G145" s="14" t="s">
        <v>174</v>
      </c>
      <c r="H145" s="26" t="s">
        <v>258</v>
      </c>
      <c r="I145" s="15">
        <v>2988</v>
      </c>
      <c r="J145" s="16">
        <v>42430</v>
      </c>
      <c r="K145" s="16">
        <v>42432</v>
      </c>
      <c r="L145" s="59">
        <v>2988</v>
      </c>
      <c r="M145" s="15" t="s">
        <v>677</v>
      </c>
      <c r="N145" s="14" t="s">
        <v>676</v>
      </c>
    </row>
    <row r="146" spans="1:14" ht="22.5">
      <c r="A146" s="94" t="s">
        <v>564</v>
      </c>
      <c r="B146" s="24">
        <v>42622</v>
      </c>
      <c r="C146" s="94" t="s">
        <v>565</v>
      </c>
      <c r="D146" s="14" t="s">
        <v>22</v>
      </c>
      <c r="E146" s="14" t="s">
        <v>15</v>
      </c>
      <c r="F146" s="14"/>
      <c r="G146" s="23" t="s">
        <v>524</v>
      </c>
      <c r="H146" s="93" t="s">
        <v>525</v>
      </c>
      <c r="I146" s="15">
        <v>265</v>
      </c>
      <c r="J146" s="16">
        <v>42583</v>
      </c>
      <c r="K146" s="16">
        <v>42735</v>
      </c>
      <c r="L146" s="59">
        <f>144+120+120</f>
        <v>384</v>
      </c>
      <c r="M146" s="15"/>
      <c r="N146" s="14" t="s">
        <v>16</v>
      </c>
    </row>
    <row r="147" spans="1:14" ht="22.5">
      <c r="A147" s="73" t="s">
        <v>560</v>
      </c>
      <c r="B147" s="24">
        <v>42622</v>
      </c>
      <c r="C147" s="60" t="s">
        <v>561</v>
      </c>
      <c r="D147" s="14" t="s">
        <v>21</v>
      </c>
      <c r="E147" s="14" t="s">
        <v>15</v>
      </c>
      <c r="F147" s="14"/>
      <c r="G147" s="37" t="s">
        <v>562</v>
      </c>
      <c r="H147" s="26" t="s">
        <v>563</v>
      </c>
      <c r="I147" s="15">
        <v>8000</v>
      </c>
      <c r="J147" s="16">
        <v>42622</v>
      </c>
      <c r="K147" s="16">
        <v>42622</v>
      </c>
      <c r="L147" s="59">
        <v>8000</v>
      </c>
      <c r="M147" s="15" t="s">
        <v>678</v>
      </c>
      <c r="N147" s="14" t="s">
        <v>16</v>
      </c>
    </row>
    <row r="148" spans="1:14" ht="22.5">
      <c r="A148" s="14" t="s">
        <v>566</v>
      </c>
      <c r="B148" s="24">
        <v>42622</v>
      </c>
      <c r="C148" s="14" t="s">
        <v>567</v>
      </c>
      <c r="D148" s="14" t="s">
        <v>21</v>
      </c>
      <c r="E148" s="14" t="s">
        <v>15</v>
      </c>
      <c r="F148" s="14"/>
      <c r="G148" s="37" t="s">
        <v>511</v>
      </c>
      <c r="H148" s="26" t="s">
        <v>512</v>
      </c>
      <c r="I148" s="15">
        <v>910</v>
      </c>
      <c r="J148" s="16">
        <v>42622</v>
      </c>
      <c r="K148" s="16">
        <v>42622</v>
      </c>
      <c r="L148" s="59">
        <v>910</v>
      </c>
      <c r="M148" s="15" t="s">
        <v>679</v>
      </c>
      <c r="N148" s="14" t="s">
        <v>16</v>
      </c>
    </row>
    <row r="149" spans="1:14" ht="58.5" customHeight="1">
      <c r="A149" s="32" t="s">
        <v>568</v>
      </c>
      <c r="B149" s="52">
        <v>42625</v>
      </c>
      <c r="C149" s="32" t="s">
        <v>596</v>
      </c>
      <c r="D149" s="37" t="s">
        <v>22</v>
      </c>
      <c r="E149" s="37" t="s">
        <v>15</v>
      </c>
      <c r="F149" s="37" t="s">
        <v>651</v>
      </c>
      <c r="G149" s="37" t="s">
        <v>597</v>
      </c>
      <c r="H149" s="54" t="s">
        <v>598</v>
      </c>
      <c r="I149" s="36">
        <v>4050</v>
      </c>
      <c r="J149" s="50">
        <v>42633</v>
      </c>
      <c r="K149" s="50">
        <v>42637</v>
      </c>
      <c r="L149" s="59">
        <v>4050</v>
      </c>
      <c r="M149" s="36" t="s">
        <v>680</v>
      </c>
      <c r="N149" s="37" t="s">
        <v>16</v>
      </c>
    </row>
    <row r="150" spans="1:14" ht="33.75" customHeight="1">
      <c r="A150" s="32" t="s">
        <v>571</v>
      </c>
      <c r="B150" s="52">
        <v>42625</v>
      </c>
      <c r="C150" s="32" t="s">
        <v>572</v>
      </c>
      <c r="D150" s="37" t="s">
        <v>111</v>
      </c>
      <c r="E150" s="37" t="s">
        <v>15</v>
      </c>
      <c r="F150" s="37" t="s">
        <v>653</v>
      </c>
      <c r="G150" s="37" t="s">
        <v>569</v>
      </c>
      <c r="H150" s="54" t="s">
        <v>570</v>
      </c>
      <c r="I150" s="36">
        <v>12344.8</v>
      </c>
      <c r="J150" s="50">
        <v>42632</v>
      </c>
      <c r="K150" s="50">
        <v>42643</v>
      </c>
      <c r="L150" s="59">
        <v>12344.8</v>
      </c>
      <c r="M150" s="36" t="s">
        <v>681</v>
      </c>
      <c r="N150" s="37" t="s">
        <v>16</v>
      </c>
    </row>
    <row r="151" spans="1:14" ht="22.5">
      <c r="A151" s="94" t="s">
        <v>573</v>
      </c>
      <c r="B151" s="24">
        <v>42625</v>
      </c>
      <c r="C151" s="94" t="s">
        <v>574</v>
      </c>
      <c r="D151" s="14" t="s">
        <v>21</v>
      </c>
      <c r="E151" s="14" t="s">
        <v>15</v>
      </c>
      <c r="F151" s="14"/>
      <c r="G151" s="14" t="s">
        <v>95</v>
      </c>
      <c r="H151" s="93" t="s">
        <v>94</v>
      </c>
      <c r="I151" s="15">
        <v>812</v>
      </c>
      <c r="J151" s="16">
        <v>42625</v>
      </c>
      <c r="K151" s="16">
        <v>42625</v>
      </c>
      <c r="L151" s="15"/>
      <c r="M151" s="15"/>
      <c r="N151" s="14" t="s">
        <v>16</v>
      </c>
    </row>
    <row r="152" spans="1:14" ht="22.5">
      <c r="A152" s="60" t="s">
        <v>575</v>
      </c>
      <c r="B152" s="52">
        <v>42625</v>
      </c>
      <c r="C152" s="60" t="s">
        <v>576</v>
      </c>
      <c r="D152" s="37" t="s">
        <v>111</v>
      </c>
      <c r="E152" s="37" t="s">
        <v>15</v>
      </c>
      <c r="F152" s="14"/>
      <c r="G152" s="37" t="s">
        <v>536</v>
      </c>
      <c r="H152" s="26" t="s">
        <v>537</v>
      </c>
      <c r="I152" s="15">
        <v>1500</v>
      </c>
      <c r="J152" s="16">
        <v>42626</v>
      </c>
      <c r="K152" s="16">
        <v>42633</v>
      </c>
      <c r="L152" s="15">
        <v>1500</v>
      </c>
      <c r="M152" s="15" t="s">
        <v>682</v>
      </c>
      <c r="N152" s="14" t="s">
        <v>16</v>
      </c>
    </row>
    <row r="153" spans="1:14" ht="22.5">
      <c r="A153" s="60" t="s">
        <v>591</v>
      </c>
      <c r="B153" s="24">
        <v>42628</v>
      </c>
      <c r="C153" s="60" t="s">
        <v>592</v>
      </c>
      <c r="D153" s="14" t="s">
        <v>21</v>
      </c>
      <c r="E153" s="14" t="s">
        <v>15</v>
      </c>
      <c r="F153" s="14"/>
      <c r="G153" s="37" t="s">
        <v>95</v>
      </c>
      <c r="H153" s="27" t="s">
        <v>94</v>
      </c>
      <c r="I153" s="15">
        <v>678.69</v>
      </c>
      <c r="J153" s="16">
        <v>42639</v>
      </c>
      <c r="K153" s="16">
        <v>42639</v>
      </c>
      <c r="L153" s="15">
        <v>678.69</v>
      </c>
      <c r="M153" s="15" t="s">
        <v>683</v>
      </c>
      <c r="N153" s="14" t="s">
        <v>16</v>
      </c>
    </row>
    <row r="154" spans="1:14" ht="22.5">
      <c r="A154" s="60" t="s">
        <v>593</v>
      </c>
      <c r="B154" s="24">
        <v>42632</v>
      </c>
      <c r="C154" s="60" t="s">
        <v>594</v>
      </c>
      <c r="D154" s="14" t="s">
        <v>111</v>
      </c>
      <c r="E154" s="14" t="s">
        <v>15</v>
      </c>
      <c r="F154" s="14"/>
      <c r="G154" s="37" t="s">
        <v>595</v>
      </c>
      <c r="H154" s="28">
        <v>2234270540</v>
      </c>
      <c r="I154" s="15">
        <v>1341</v>
      </c>
      <c r="J154" s="16">
        <v>42640</v>
      </c>
      <c r="K154" s="16">
        <v>42640</v>
      </c>
      <c r="L154" s="15">
        <v>1341</v>
      </c>
      <c r="M154" s="15" t="s">
        <v>684</v>
      </c>
      <c r="N154" s="14" t="s">
        <v>16</v>
      </c>
    </row>
    <row r="155" spans="1:14" ht="33.75">
      <c r="A155" s="60" t="s">
        <v>599</v>
      </c>
      <c r="B155" s="24">
        <v>42633</v>
      </c>
      <c r="C155" s="14" t="s">
        <v>600</v>
      </c>
      <c r="D155" s="14" t="s">
        <v>21</v>
      </c>
      <c r="E155" s="14" t="s">
        <v>15</v>
      </c>
      <c r="F155" s="14" t="s">
        <v>654</v>
      </c>
      <c r="G155" s="37" t="s">
        <v>132</v>
      </c>
      <c r="H155" s="26" t="s">
        <v>133</v>
      </c>
      <c r="I155" s="15">
        <v>250</v>
      </c>
      <c r="J155" s="16">
        <v>42633</v>
      </c>
      <c r="K155" s="16">
        <v>42633</v>
      </c>
      <c r="L155" s="15">
        <v>250</v>
      </c>
      <c r="M155" s="15" t="s">
        <v>685</v>
      </c>
      <c r="N155" s="14" t="s">
        <v>16</v>
      </c>
    </row>
    <row r="156" spans="1:14" ht="22.5">
      <c r="A156" s="60" t="s">
        <v>601</v>
      </c>
      <c r="B156" s="24">
        <v>42636</v>
      </c>
      <c r="C156" s="60" t="s">
        <v>602</v>
      </c>
      <c r="D156" s="37" t="s">
        <v>22</v>
      </c>
      <c r="E156" s="37" t="s">
        <v>15</v>
      </c>
      <c r="F156" s="14" t="s">
        <v>652</v>
      </c>
      <c r="G156" s="37" t="s">
        <v>154</v>
      </c>
      <c r="H156" s="26" t="s">
        <v>155</v>
      </c>
      <c r="I156" s="15">
        <v>830.8</v>
      </c>
      <c r="J156" s="16">
        <v>42639</v>
      </c>
      <c r="K156" s="16">
        <v>42643</v>
      </c>
      <c r="L156" s="15">
        <f>164+183+444.8</f>
        <v>791.8</v>
      </c>
      <c r="M156" s="15" t="s">
        <v>687</v>
      </c>
      <c r="N156" s="14" t="s">
        <v>16</v>
      </c>
    </row>
    <row r="157" spans="1:14" ht="22.5">
      <c r="A157" s="60" t="s">
        <v>603</v>
      </c>
      <c r="B157" s="24">
        <v>42640</v>
      </c>
      <c r="C157" s="60" t="s">
        <v>609</v>
      </c>
      <c r="D157" s="37" t="s">
        <v>22</v>
      </c>
      <c r="E157" s="37" t="s">
        <v>15</v>
      </c>
      <c r="F157" s="14"/>
      <c r="G157" s="37" t="s">
        <v>610</v>
      </c>
      <c r="H157" s="23"/>
      <c r="I157" s="15">
        <v>750</v>
      </c>
      <c r="J157" s="16">
        <v>42640</v>
      </c>
      <c r="K157" s="16">
        <v>42735</v>
      </c>
      <c r="L157" s="15">
        <v>750</v>
      </c>
      <c r="M157" s="15" t="s">
        <v>688</v>
      </c>
      <c r="N157" s="14" t="s">
        <v>476</v>
      </c>
    </row>
    <row r="158" spans="1:14" ht="22.5">
      <c r="A158" s="60" t="s">
        <v>604</v>
      </c>
      <c r="B158" s="24">
        <v>42640</v>
      </c>
      <c r="C158" s="60" t="s">
        <v>605</v>
      </c>
      <c r="D158" s="37" t="s">
        <v>22</v>
      </c>
      <c r="E158" s="37" t="s">
        <v>15</v>
      </c>
      <c r="F158" s="14"/>
      <c r="G158" s="37" t="s">
        <v>471</v>
      </c>
      <c r="H158" s="77" t="s">
        <v>472</v>
      </c>
      <c r="I158" s="15">
        <v>7616</v>
      </c>
      <c r="J158" s="16">
        <v>42640</v>
      </c>
      <c r="K158" s="16">
        <v>42640</v>
      </c>
      <c r="L158" s="15">
        <v>7618.92</v>
      </c>
      <c r="M158" s="36" t="s">
        <v>686</v>
      </c>
      <c r="N158" s="14" t="s">
        <v>16</v>
      </c>
    </row>
    <row r="159" spans="1:14" ht="22.5">
      <c r="A159" s="60" t="s">
        <v>606</v>
      </c>
      <c r="B159" s="24">
        <v>42640</v>
      </c>
      <c r="C159" s="60" t="s">
        <v>607</v>
      </c>
      <c r="D159" s="37" t="s">
        <v>22</v>
      </c>
      <c r="E159" s="37" t="s">
        <v>15</v>
      </c>
      <c r="F159" s="14"/>
      <c r="G159" s="37" t="s">
        <v>608</v>
      </c>
      <c r="H159" s="28">
        <v>1401170558</v>
      </c>
      <c r="I159" s="15">
        <v>200</v>
      </c>
      <c r="J159" s="16">
        <v>42644</v>
      </c>
      <c r="K159" s="16">
        <v>42645</v>
      </c>
      <c r="L159" s="15">
        <v>200</v>
      </c>
      <c r="M159" s="15" t="s">
        <v>694</v>
      </c>
      <c r="N159" s="14" t="s">
        <v>16</v>
      </c>
    </row>
    <row r="160" spans="1:14" ht="22.5">
      <c r="A160" s="60" t="s">
        <v>611</v>
      </c>
      <c r="B160" s="24">
        <v>42641</v>
      </c>
      <c r="C160" s="60" t="s">
        <v>612</v>
      </c>
      <c r="D160" s="37" t="s">
        <v>22</v>
      </c>
      <c r="E160" s="37" t="s">
        <v>15</v>
      </c>
      <c r="F160" s="14"/>
      <c r="G160" s="32" t="s">
        <v>613</v>
      </c>
      <c r="H160" s="88">
        <v>8076240962</v>
      </c>
      <c r="I160" s="15">
        <v>1696</v>
      </c>
      <c r="J160" s="16">
        <v>42735</v>
      </c>
      <c r="K160" s="16">
        <v>43100</v>
      </c>
      <c r="L160" s="15">
        <v>1696</v>
      </c>
      <c r="M160" s="15" t="s">
        <v>692</v>
      </c>
      <c r="N160" s="14" t="s">
        <v>16</v>
      </c>
    </row>
    <row r="161" spans="1:15" ht="22.5">
      <c r="A161" s="60" t="s">
        <v>614</v>
      </c>
      <c r="B161" s="24">
        <v>42641</v>
      </c>
      <c r="C161" s="60" t="s">
        <v>615</v>
      </c>
      <c r="D161" s="37" t="s">
        <v>22</v>
      </c>
      <c r="E161" s="37" t="s">
        <v>15</v>
      </c>
      <c r="F161" s="14"/>
      <c r="G161" s="32" t="s">
        <v>616</v>
      </c>
      <c r="H161" s="28">
        <v>1860390564</v>
      </c>
      <c r="I161" s="15">
        <v>180</v>
      </c>
      <c r="J161" s="16">
        <v>42645</v>
      </c>
      <c r="K161" s="16">
        <v>42645</v>
      </c>
      <c r="L161" s="15">
        <v>180</v>
      </c>
      <c r="M161" s="15" t="s">
        <v>691</v>
      </c>
      <c r="N161" s="14" t="s">
        <v>16</v>
      </c>
    </row>
    <row r="162" spans="1:15" ht="22.5">
      <c r="A162" s="60" t="s">
        <v>618</v>
      </c>
      <c r="B162" s="24">
        <v>42641</v>
      </c>
      <c r="C162" s="60" t="s">
        <v>617</v>
      </c>
      <c r="D162" s="37" t="s">
        <v>22</v>
      </c>
      <c r="E162" s="37" t="s">
        <v>15</v>
      </c>
      <c r="F162" s="14"/>
      <c r="G162" s="25" t="s">
        <v>619</v>
      </c>
      <c r="H162" s="28">
        <v>12899760156</v>
      </c>
      <c r="I162" s="15">
        <v>4658.33</v>
      </c>
      <c r="J162" s="16">
        <v>42583</v>
      </c>
      <c r="K162" s="16">
        <v>42735</v>
      </c>
      <c r="L162" s="15">
        <f>3054.62+931.66</f>
        <v>3986.2799999999997</v>
      </c>
      <c r="M162" s="15" t="s">
        <v>690</v>
      </c>
      <c r="N162" s="14" t="s">
        <v>16</v>
      </c>
    </row>
    <row r="163" spans="1:15" ht="22.5">
      <c r="A163" s="60" t="s">
        <v>620</v>
      </c>
      <c r="B163" s="24">
        <v>42642</v>
      </c>
      <c r="C163" s="60" t="s">
        <v>621</v>
      </c>
      <c r="D163" s="37" t="s">
        <v>22</v>
      </c>
      <c r="E163" s="37" t="s">
        <v>15</v>
      </c>
      <c r="F163" s="14"/>
      <c r="G163" s="37" t="s">
        <v>177</v>
      </c>
      <c r="H163" s="26" t="s">
        <v>178</v>
      </c>
      <c r="I163" s="15">
        <v>4024</v>
      </c>
      <c r="J163" s="16">
        <v>42644</v>
      </c>
      <c r="K163" s="16">
        <v>42653</v>
      </c>
      <c r="L163" s="15">
        <v>4054</v>
      </c>
      <c r="M163" s="15" t="s">
        <v>689</v>
      </c>
      <c r="N163" s="14" t="s">
        <v>16</v>
      </c>
    </row>
    <row r="164" spans="1:15" ht="49.5" customHeight="1">
      <c r="A164" s="14" t="s">
        <v>622</v>
      </c>
      <c r="B164" s="24">
        <v>42642</v>
      </c>
      <c r="C164" s="14" t="s">
        <v>623</v>
      </c>
      <c r="D164" s="37" t="s">
        <v>624</v>
      </c>
      <c r="E164" s="37" t="s">
        <v>15</v>
      </c>
      <c r="F164" s="14" t="s">
        <v>650</v>
      </c>
      <c r="G164" s="37" t="s">
        <v>625</v>
      </c>
      <c r="H164" s="27" t="s">
        <v>94</v>
      </c>
      <c r="I164" s="15">
        <v>309.75</v>
      </c>
      <c r="J164" s="16">
        <v>42642</v>
      </c>
      <c r="K164" s="16">
        <v>42642</v>
      </c>
      <c r="L164" s="15">
        <v>309.7</v>
      </c>
      <c r="M164" s="15" t="s">
        <v>638</v>
      </c>
      <c r="N164" s="14" t="s">
        <v>16</v>
      </c>
    </row>
    <row r="165" spans="1:15" ht="37.5" customHeight="1">
      <c r="A165" s="14" t="s">
        <v>628</v>
      </c>
      <c r="B165" s="24">
        <v>42642</v>
      </c>
      <c r="C165" s="14" t="s">
        <v>626</v>
      </c>
      <c r="D165" s="37" t="s">
        <v>111</v>
      </c>
      <c r="E165" s="37" t="s">
        <v>15</v>
      </c>
      <c r="F165" s="14" t="s">
        <v>649</v>
      </c>
      <c r="G165" s="37" t="s">
        <v>627</v>
      </c>
      <c r="H165" s="26" t="s">
        <v>636</v>
      </c>
      <c r="I165" s="15">
        <v>6140</v>
      </c>
      <c r="J165" s="16">
        <v>42640</v>
      </c>
      <c r="K165" s="16">
        <v>42640</v>
      </c>
      <c r="L165" s="15">
        <v>6140</v>
      </c>
      <c r="M165" s="15" t="s">
        <v>693</v>
      </c>
      <c r="N165" s="14" t="s">
        <v>16</v>
      </c>
    </row>
    <row r="166" spans="1:15" ht="22.5">
      <c r="A166" s="14" t="s">
        <v>629</v>
      </c>
      <c r="B166" s="24">
        <v>42642</v>
      </c>
      <c r="C166" s="14" t="s">
        <v>630</v>
      </c>
      <c r="D166" s="14" t="s">
        <v>20</v>
      </c>
      <c r="E166" s="37" t="s">
        <v>15</v>
      </c>
      <c r="F166" s="14"/>
      <c r="G166" s="37" t="s">
        <v>631</v>
      </c>
      <c r="H166" s="26" t="s">
        <v>635</v>
      </c>
      <c r="I166" s="15">
        <v>282</v>
      </c>
      <c r="J166" s="16">
        <v>42643</v>
      </c>
      <c r="K166" s="16">
        <v>42645</v>
      </c>
      <c r="L166" s="15">
        <v>282</v>
      </c>
      <c r="M166" s="15" t="s">
        <v>696</v>
      </c>
      <c r="N166" s="14" t="s">
        <v>16</v>
      </c>
    </row>
    <row r="167" spans="1:15" ht="22.5">
      <c r="A167" s="14" t="s">
        <v>632</v>
      </c>
      <c r="B167" s="24">
        <v>42642</v>
      </c>
      <c r="C167" s="14" t="s">
        <v>633</v>
      </c>
      <c r="D167" s="14" t="s">
        <v>20</v>
      </c>
      <c r="E167" s="37" t="s">
        <v>15</v>
      </c>
      <c r="F167" s="14"/>
      <c r="G167" s="37" t="s">
        <v>634</v>
      </c>
      <c r="H167" s="26" t="s">
        <v>637</v>
      </c>
      <c r="I167" s="15">
        <v>150</v>
      </c>
      <c r="J167" s="16">
        <v>42645</v>
      </c>
      <c r="K167" s="16">
        <v>42645</v>
      </c>
      <c r="L167" s="15">
        <v>150</v>
      </c>
      <c r="M167" s="15" t="s">
        <v>695</v>
      </c>
      <c r="N167" s="14" t="s">
        <v>16</v>
      </c>
    </row>
    <row r="168" spans="1:15" ht="22.5">
      <c r="A168" s="14" t="s">
        <v>639</v>
      </c>
      <c r="B168" s="24">
        <v>42643</v>
      </c>
      <c r="C168" s="14" t="s">
        <v>640</v>
      </c>
      <c r="D168" s="14" t="s">
        <v>20</v>
      </c>
      <c r="E168" s="37" t="s">
        <v>15</v>
      </c>
      <c r="F168" s="14"/>
      <c r="G168" s="37" t="s">
        <v>597</v>
      </c>
      <c r="H168" s="23" t="s">
        <v>598</v>
      </c>
      <c r="I168" s="15">
        <v>800</v>
      </c>
      <c r="J168" s="16">
        <v>42643</v>
      </c>
      <c r="K168" s="16" t="s">
        <v>641</v>
      </c>
      <c r="L168" s="15">
        <v>800</v>
      </c>
      <c r="M168" s="15" t="s">
        <v>697</v>
      </c>
      <c r="N168" s="14" t="s">
        <v>16</v>
      </c>
    </row>
    <row r="169" spans="1:15" ht="33.75">
      <c r="A169" s="14" t="s">
        <v>1019</v>
      </c>
      <c r="B169" s="24">
        <v>42643</v>
      </c>
      <c r="C169" s="14" t="s">
        <v>642</v>
      </c>
      <c r="D169" s="14" t="s">
        <v>20</v>
      </c>
      <c r="E169" s="37" t="s">
        <v>15</v>
      </c>
      <c r="F169" s="14"/>
      <c r="G169" s="14" t="s">
        <v>260</v>
      </c>
      <c r="H169" s="26" t="s">
        <v>261</v>
      </c>
      <c r="I169" s="15">
        <v>1800</v>
      </c>
      <c r="J169" s="16">
        <v>42644</v>
      </c>
      <c r="K169" s="16">
        <v>42734</v>
      </c>
      <c r="L169" s="15">
        <f>600+600+600</f>
        <v>1800</v>
      </c>
      <c r="M169" s="15" t="s">
        <v>698</v>
      </c>
      <c r="N169" s="14" t="s">
        <v>16</v>
      </c>
    </row>
    <row r="170" spans="1:15" ht="22.5">
      <c r="A170" s="14" t="s">
        <v>658</v>
      </c>
      <c r="B170" s="24">
        <v>42646</v>
      </c>
      <c r="C170" s="14" t="s">
        <v>655</v>
      </c>
      <c r="D170" s="14" t="s">
        <v>20</v>
      </c>
      <c r="E170" s="37" t="s">
        <v>15</v>
      </c>
      <c r="F170" s="14"/>
      <c r="G170" s="14" t="s">
        <v>656</v>
      </c>
      <c r="H170" s="26" t="s">
        <v>657</v>
      </c>
      <c r="I170" s="15">
        <v>600</v>
      </c>
      <c r="J170" s="16">
        <v>42583</v>
      </c>
      <c r="K170" s="16">
        <v>42825</v>
      </c>
      <c r="L170" s="15">
        <v>600</v>
      </c>
      <c r="M170" s="15" t="s">
        <v>699</v>
      </c>
      <c r="N170" s="14" t="s">
        <v>16</v>
      </c>
    </row>
    <row r="171" spans="1:15" ht="22.5">
      <c r="A171" s="25" t="s">
        <v>659</v>
      </c>
      <c r="B171" s="24">
        <v>42647</v>
      </c>
      <c r="C171" s="25" t="s">
        <v>660</v>
      </c>
      <c r="D171" s="14" t="s">
        <v>20</v>
      </c>
      <c r="E171" s="37" t="s">
        <v>15</v>
      </c>
      <c r="F171" s="14"/>
      <c r="G171" s="14" t="s">
        <v>661</v>
      </c>
      <c r="H171" s="26" t="s">
        <v>662</v>
      </c>
      <c r="I171" s="15">
        <v>1050</v>
      </c>
      <c r="J171" s="16">
        <v>42648</v>
      </c>
      <c r="K171" s="16">
        <v>42648</v>
      </c>
      <c r="L171" s="15">
        <v>1050</v>
      </c>
      <c r="M171" s="15" t="s">
        <v>700</v>
      </c>
      <c r="N171" s="14" t="s">
        <v>16</v>
      </c>
    </row>
    <row r="172" spans="1:15" ht="22.5">
      <c r="A172" s="60" t="s">
        <v>708</v>
      </c>
      <c r="B172" s="24">
        <v>42647</v>
      </c>
      <c r="C172" s="60" t="s">
        <v>709</v>
      </c>
      <c r="D172" s="37" t="s">
        <v>624</v>
      </c>
      <c r="E172" s="37" t="s">
        <v>15</v>
      </c>
      <c r="F172" s="14"/>
      <c r="G172" s="14" t="s">
        <v>18</v>
      </c>
      <c r="H172" s="31" t="s">
        <v>19</v>
      </c>
      <c r="I172" s="15">
        <v>823.77</v>
      </c>
      <c r="J172" s="16">
        <v>42648</v>
      </c>
      <c r="K172" s="16">
        <v>42648</v>
      </c>
      <c r="L172" s="15">
        <v>823.77</v>
      </c>
      <c r="M172" s="15" t="s">
        <v>806</v>
      </c>
      <c r="N172" s="14" t="s">
        <v>17</v>
      </c>
    </row>
    <row r="173" spans="1:15" ht="22.5">
      <c r="A173" s="60" t="s">
        <v>711</v>
      </c>
      <c r="B173" s="24">
        <v>42647</v>
      </c>
      <c r="C173" s="60" t="s">
        <v>716</v>
      </c>
      <c r="D173" s="14" t="s">
        <v>20</v>
      </c>
      <c r="E173" s="37" t="s">
        <v>15</v>
      </c>
      <c r="F173" s="14"/>
      <c r="G173" s="37" t="s">
        <v>1067</v>
      </c>
      <c r="H173" s="54" t="s">
        <v>762</v>
      </c>
      <c r="I173" s="15">
        <v>3079</v>
      </c>
      <c r="J173" s="16">
        <v>42675</v>
      </c>
      <c r="K173" s="16">
        <v>43220</v>
      </c>
      <c r="L173" s="15">
        <f>1052+2104</f>
        <v>3156</v>
      </c>
      <c r="M173" s="15" t="s">
        <v>820</v>
      </c>
      <c r="N173" s="14" t="s">
        <v>16</v>
      </c>
      <c r="O173" s="1" t="s">
        <v>1068</v>
      </c>
    </row>
    <row r="174" spans="1:15" ht="22.5">
      <c r="A174" s="60" t="s">
        <v>712</v>
      </c>
      <c r="B174" s="24">
        <v>42647</v>
      </c>
      <c r="C174" s="60" t="s">
        <v>713</v>
      </c>
      <c r="D174" s="14" t="s">
        <v>20</v>
      </c>
      <c r="E174" s="37" t="s">
        <v>15</v>
      </c>
      <c r="F174" s="14"/>
      <c r="G174" s="14" t="s">
        <v>714</v>
      </c>
      <c r="H174" s="120" t="s">
        <v>715</v>
      </c>
      <c r="I174" s="15">
        <v>2800</v>
      </c>
      <c r="J174" s="16">
        <v>42583</v>
      </c>
      <c r="K174" s="16">
        <v>42704</v>
      </c>
      <c r="L174" s="15">
        <v>2800</v>
      </c>
      <c r="M174" s="15" t="s">
        <v>807</v>
      </c>
      <c r="N174" s="14" t="s">
        <v>16</v>
      </c>
    </row>
    <row r="175" spans="1:15">
      <c r="A175" s="99" t="s">
        <v>702</v>
      </c>
      <c r="B175" s="24">
        <v>42648</v>
      </c>
      <c r="C175" s="14" t="s">
        <v>703</v>
      </c>
      <c r="D175" s="14" t="s">
        <v>21</v>
      </c>
      <c r="E175" s="14" t="s">
        <v>121</v>
      </c>
      <c r="F175" s="14"/>
      <c r="G175" s="14" t="s">
        <v>471</v>
      </c>
      <c r="H175" s="77" t="s">
        <v>472</v>
      </c>
      <c r="I175" s="15">
        <v>78300</v>
      </c>
      <c r="J175" s="16">
        <v>42736</v>
      </c>
      <c r="K175" s="16">
        <v>43100</v>
      </c>
      <c r="L175" s="15">
        <f>17268.33+(20565.05/1.22)+7532.95+(19915.52/1.22)+15987.2</f>
        <v>73969.275081967222</v>
      </c>
      <c r="M175" s="15" t="s">
        <v>918</v>
      </c>
      <c r="N175" s="14" t="s">
        <v>710</v>
      </c>
    </row>
    <row r="176" spans="1:15">
      <c r="A176" s="100" t="s">
        <v>704</v>
      </c>
      <c r="B176" s="24">
        <v>42648</v>
      </c>
      <c r="C176" s="14" t="s">
        <v>705</v>
      </c>
      <c r="D176" s="14" t="s">
        <v>21</v>
      </c>
      <c r="E176" s="14" t="s">
        <v>121</v>
      </c>
      <c r="F176" s="14"/>
      <c r="G176" s="14" t="s">
        <v>471</v>
      </c>
      <c r="H176" s="77" t="s">
        <v>472</v>
      </c>
      <c r="I176" s="15">
        <v>43770</v>
      </c>
      <c r="J176" s="16">
        <v>42736</v>
      </c>
      <c r="K176" s="16">
        <v>43100</v>
      </c>
      <c r="L176" s="15">
        <f>7554.62+(8953.3/1.22)+7400.03+5973.21</f>
        <v>28266.630491803277</v>
      </c>
      <c r="M176" s="15" t="s">
        <v>918</v>
      </c>
      <c r="N176" s="14" t="s">
        <v>710</v>
      </c>
    </row>
    <row r="177" spans="1:14" ht="16.5" customHeight="1">
      <c r="A177" s="25" t="s">
        <v>706</v>
      </c>
      <c r="B177" s="24">
        <v>42649</v>
      </c>
      <c r="C177" s="25" t="s">
        <v>707</v>
      </c>
      <c r="D177" s="14" t="s">
        <v>21</v>
      </c>
      <c r="E177" s="37" t="s">
        <v>15</v>
      </c>
      <c r="F177" s="14" t="s">
        <v>717</v>
      </c>
      <c r="G177" s="37" t="s">
        <v>625</v>
      </c>
      <c r="H177" s="27" t="s">
        <v>94</v>
      </c>
      <c r="I177" s="15">
        <v>2334.79</v>
      </c>
      <c r="J177" s="16">
        <v>42668</v>
      </c>
      <c r="K177" s="16">
        <v>42673</v>
      </c>
      <c r="L177" s="15">
        <v>2234.79</v>
      </c>
      <c r="M177" s="15" t="s">
        <v>827</v>
      </c>
      <c r="N177" s="14" t="s">
        <v>16</v>
      </c>
    </row>
    <row r="178" spans="1:14" ht="29.25" customHeight="1">
      <c r="A178" s="60" t="s">
        <v>718</v>
      </c>
      <c r="B178" s="24">
        <v>42650</v>
      </c>
      <c r="C178" s="60" t="s">
        <v>719</v>
      </c>
      <c r="D178" s="14" t="s">
        <v>21</v>
      </c>
      <c r="E178" s="37" t="s">
        <v>15</v>
      </c>
      <c r="F178" s="14" t="s">
        <v>722</v>
      </c>
      <c r="G178" s="14" t="s">
        <v>720</v>
      </c>
      <c r="H178" s="26" t="s">
        <v>721</v>
      </c>
      <c r="I178" s="102">
        <v>3953.57</v>
      </c>
      <c r="J178" s="16">
        <v>42653</v>
      </c>
      <c r="K178" s="16">
        <v>42668</v>
      </c>
      <c r="L178" s="15">
        <f>3953.57+728.85</f>
        <v>4682.42</v>
      </c>
      <c r="M178" s="15" t="s">
        <v>826</v>
      </c>
      <c r="N178" s="14" t="s">
        <v>16</v>
      </c>
    </row>
    <row r="179" spans="1:14" ht="22.5">
      <c r="A179" s="60" t="s">
        <v>723</v>
      </c>
      <c r="B179" s="24">
        <v>42650</v>
      </c>
      <c r="C179" s="60" t="s">
        <v>724</v>
      </c>
      <c r="D179" s="14" t="s">
        <v>21</v>
      </c>
      <c r="E179" s="37" t="s">
        <v>15</v>
      </c>
      <c r="F179" s="14"/>
      <c r="G179" s="14" t="s">
        <v>95</v>
      </c>
      <c r="H179" s="27" t="s">
        <v>94</v>
      </c>
      <c r="I179" s="15">
        <v>1959.02</v>
      </c>
      <c r="J179" s="16">
        <v>42612</v>
      </c>
      <c r="K179" s="16">
        <v>42612</v>
      </c>
      <c r="L179" s="15">
        <v>1952.02</v>
      </c>
      <c r="M179" s="15" t="s">
        <v>809</v>
      </c>
      <c r="N179" s="14" t="s">
        <v>16</v>
      </c>
    </row>
    <row r="180" spans="1:14" ht="22.5">
      <c r="A180" s="60" t="s">
        <v>725</v>
      </c>
      <c r="B180" s="24">
        <v>42650</v>
      </c>
      <c r="C180" s="60" t="s">
        <v>726</v>
      </c>
      <c r="D180" s="14" t="s">
        <v>21</v>
      </c>
      <c r="E180" s="37" t="s">
        <v>15</v>
      </c>
      <c r="F180" s="14"/>
      <c r="G180" s="14" t="s">
        <v>471</v>
      </c>
      <c r="H180" s="77" t="s">
        <v>472</v>
      </c>
      <c r="I180" s="15">
        <v>12680</v>
      </c>
      <c r="J180" s="16">
        <v>42650</v>
      </c>
      <c r="K180" s="16">
        <v>42653</v>
      </c>
      <c r="L180" s="15">
        <v>12680</v>
      </c>
      <c r="M180" s="20" t="s">
        <v>828</v>
      </c>
      <c r="N180" s="14" t="s">
        <v>16</v>
      </c>
    </row>
    <row r="181" spans="1:14" ht="22.5">
      <c r="A181" s="60" t="s">
        <v>727</v>
      </c>
      <c r="B181" s="24">
        <v>42650</v>
      </c>
      <c r="C181" s="60" t="s">
        <v>728</v>
      </c>
      <c r="D181" s="37" t="s">
        <v>111</v>
      </c>
      <c r="E181" s="37" t="s">
        <v>15</v>
      </c>
      <c r="F181" s="14"/>
      <c r="G181" s="14" t="s">
        <v>569</v>
      </c>
      <c r="H181" s="26" t="s">
        <v>570</v>
      </c>
      <c r="I181" s="15">
        <v>2699</v>
      </c>
      <c r="J181" s="16">
        <v>42649</v>
      </c>
      <c r="K181" s="16">
        <v>42653</v>
      </c>
      <c r="L181" s="15">
        <v>2699</v>
      </c>
      <c r="M181" s="15" t="s">
        <v>829</v>
      </c>
      <c r="N181" s="14" t="s">
        <v>16</v>
      </c>
    </row>
    <row r="182" spans="1:14" ht="22.5">
      <c r="A182" s="60" t="s">
        <v>729</v>
      </c>
      <c r="B182" s="24">
        <v>42654</v>
      </c>
      <c r="C182" s="73" t="s">
        <v>730</v>
      </c>
      <c r="D182" s="14" t="s">
        <v>21</v>
      </c>
      <c r="E182" s="103" t="s">
        <v>731</v>
      </c>
      <c r="F182" s="14"/>
      <c r="G182" s="14" t="s">
        <v>140</v>
      </c>
      <c r="H182" s="31" t="s">
        <v>293</v>
      </c>
      <c r="I182" s="15">
        <v>1715</v>
      </c>
      <c r="J182" s="16">
        <v>42675</v>
      </c>
      <c r="K182" s="16">
        <v>42825</v>
      </c>
      <c r="L182" s="15">
        <v>574.12</v>
      </c>
      <c r="M182" s="15" t="s">
        <v>830</v>
      </c>
      <c r="N182" s="14" t="s">
        <v>225</v>
      </c>
    </row>
    <row r="183" spans="1:14" ht="22.5">
      <c r="A183" s="98" t="s">
        <v>741</v>
      </c>
      <c r="B183" s="104">
        <v>42654</v>
      </c>
      <c r="C183" s="1" t="s">
        <v>742</v>
      </c>
      <c r="D183" s="105" t="s">
        <v>20</v>
      </c>
      <c r="E183" s="103" t="s">
        <v>731</v>
      </c>
      <c r="G183" s="14" t="s">
        <v>743</v>
      </c>
      <c r="H183" s="31" t="s">
        <v>349</v>
      </c>
      <c r="I183" s="20">
        <v>3500</v>
      </c>
      <c r="J183" s="16">
        <v>42654</v>
      </c>
      <c r="K183" s="16">
        <v>42654</v>
      </c>
      <c r="L183" s="15">
        <f>4270/1.22</f>
        <v>3500</v>
      </c>
      <c r="M183" s="15" t="s">
        <v>831</v>
      </c>
      <c r="N183" s="14" t="s">
        <v>16</v>
      </c>
    </row>
    <row r="184" spans="1:14" ht="22.5">
      <c r="A184" s="25" t="s">
        <v>732</v>
      </c>
      <c r="B184" s="24">
        <v>42655</v>
      </c>
      <c r="C184" s="25" t="s">
        <v>733</v>
      </c>
      <c r="D184" s="105" t="s">
        <v>20</v>
      </c>
      <c r="E184" s="106" t="s">
        <v>15</v>
      </c>
      <c r="F184" s="105"/>
      <c r="G184" s="105" t="s">
        <v>734</v>
      </c>
      <c r="H184" s="107" t="s">
        <v>735</v>
      </c>
      <c r="I184" s="108">
        <v>30000</v>
      </c>
      <c r="J184" s="109" t="s">
        <v>736</v>
      </c>
      <c r="K184" s="16">
        <v>42689</v>
      </c>
      <c r="L184" s="15"/>
      <c r="M184" s="15" t="s">
        <v>832</v>
      </c>
      <c r="N184" s="14" t="s">
        <v>16</v>
      </c>
    </row>
    <row r="185" spans="1:14" ht="61.5" customHeight="1">
      <c r="A185" s="111" t="s">
        <v>737</v>
      </c>
      <c r="B185" s="104">
        <v>42655</v>
      </c>
      <c r="C185" s="110" t="s">
        <v>738</v>
      </c>
      <c r="D185" s="106" t="s">
        <v>111</v>
      </c>
      <c r="E185" s="106" t="s">
        <v>15</v>
      </c>
      <c r="F185" s="105" t="s">
        <v>740</v>
      </c>
      <c r="G185" s="105" t="s">
        <v>739</v>
      </c>
      <c r="H185" s="107">
        <v>393730551</v>
      </c>
      <c r="I185" s="108">
        <v>53842</v>
      </c>
      <c r="J185" s="109">
        <v>42653</v>
      </c>
      <c r="K185" s="16">
        <v>42689</v>
      </c>
      <c r="L185" s="15">
        <f>26921+(32843.62/1.22)</f>
        <v>53842</v>
      </c>
      <c r="M185" s="15" t="s">
        <v>833</v>
      </c>
      <c r="N185" s="14" t="s">
        <v>16</v>
      </c>
    </row>
    <row r="186" spans="1:14" ht="22.5">
      <c r="A186" s="25" t="s">
        <v>744</v>
      </c>
      <c r="B186" s="24">
        <v>42657</v>
      </c>
      <c r="C186" s="25" t="s">
        <v>745</v>
      </c>
      <c r="D186" s="14" t="s">
        <v>20</v>
      </c>
      <c r="E186" s="37" t="s">
        <v>15</v>
      </c>
      <c r="F186" s="14"/>
      <c r="G186" s="14" t="s">
        <v>556</v>
      </c>
      <c r="H186" s="28">
        <v>1308850559</v>
      </c>
      <c r="I186" s="15">
        <v>3000</v>
      </c>
      <c r="J186" s="16">
        <v>42661</v>
      </c>
      <c r="K186" s="16">
        <v>42664</v>
      </c>
      <c r="L186" s="15">
        <v>3000</v>
      </c>
      <c r="M186" s="15" t="s">
        <v>834</v>
      </c>
      <c r="N186" s="14" t="s">
        <v>16</v>
      </c>
    </row>
    <row r="187" spans="1:14" ht="22.5">
      <c r="A187" s="73" t="s">
        <v>746</v>
      </c>
      <c r="B187" s="24">
        <v>42657</v>
      </c>
      <c r="C187" s="60" t="s">
        <v>747</v>
      </c>
      <c r="D187" s="14" t="s">
        <v>20</v>
      </c>
      <c r="E187" s="37" t="s">
        <v>15</v>
      </c>
      <c r="F187" s="14"/>
      <c r="G187" s="25" t="s">
        <v>499</v>
      </c>
      <c r="H187" s="121">
        <v>1567720568</v>
      </c>
      <c r="I187" s="15">
        <v>1500</v>
      </c>
      <c r="J187" s="16">
        <v>42657</v>
      </c>
      <c r="K187" s="16">
        <v>42673</v>
      </c>
      <c r="L187" s="15">
        <v>1500</v>
      </c>
      <c r="M187" s="15" t="s">
        <v>835</v>
      </c>
      <c r="N187" s="14" t="s">
        <v>16</v>
      </c>
    </row>
    <row r="188" spans="1:14" ht="22.5">
      <c r="A188" s="60" t="s">
        <v>748</v>
      </c>
      <c r="B188" s="24">
        <v>42657</v>
      </c>
      <c r="C188" s="60" t="s">
        <v>749</v>
      </c>
      <c r="D188" s="14" t="s">
        <v>20</v>
      </c>
      <c r="E188" s="37" t="s">
        <v>15</v>
      </c>
      <c r="F188" s="14"/>
      <c r="G188" s="14" t="s">
        <v>480</v>
      </c>
      <c r="H188" s="27" t="s">
        <v>479</v>
      </c>
      <c r="I188" s="15">
        <v>232</v>
      </c>
      <c r="J188" s="16">
        <v>42643</v>
      </c>
      <c r="K188" s="16">
        <v>42643</v>
      </c>
      <c r="L188" s="15">
        <v>232</v>
      </c>
      <c r="M188" s="15" t="s">
        <v>836</v>
      </c>
      <c r="N188" s="14"/>
    </row>
    <row r="189" spans="1:14" ht="22.5">
      <c r="A189" s="60" t="s">
        <v>751</v>
      </c>
      <c r="B189" s="24">
        <v>42663</v>
      </c>
      <c r="C189" s="60" t="s">
        <v>752</v>
      </c>
      <c r="D189" s="14" t="s">
        <v>21</v>
      </c>
      <c r="E189" s="103" t="s">
        <v>731</v>
      </c>
      <c r="F189" s="14"/>
      <c r="G189" s="14" t="s">
        <v>524</v>
      </c>
      <c r="H189" s="26" t="s">
        <v>525</v>
      </c>
      <c r="I189" s="15">
        <v>490.5</v>
      </c>
      <c r="J189" s="16">
        <v>42667</v>
      </c>
      <c r="K189" s="16">
        <v>42671</v>
      </c>
      <c r="L189" s="15">
        <f>566.93</f>
        <v>566.92999999999995</v>
      </c>
      <c r="M189" s="15" t="s">
        <v>824</v>
      </c>
      <c r="N189" s="14" t="s">
        <v>16</v>
      </c>
    </row>
    <row r="190" spans="1:14" ht="22.5">
      <c r="A190" s="60" t="s">
        <v>753</v>
      </c>
      <c r="B190" s="24">
        <v>42663</v>
      </c>
      <c r="C190" s="60" t="s">
        <v>754</v>
      </c>
      <c r="D190" s="14" t="s">
        <v>21</v>
      </c>
      <c r="E190" s="103" t="s">
        <v>731</v>
      </c>
      <c r="F190" s="14"/>
      <c r="G190" s="14" t="s">
        <v>755</v>
      </c>
      <c r="H190" s="28">
        <v>515100550</v>
      </c>
      <c r="I190" s="15">
        <v>120</v>
      </c>
      <c r="J190" s="16">
        <v>42664</v>
      </c>
      <c r="K190" s="16">
        <v>42671</v>
      </c>
      <c r="L190" s="15">
        <v>120</v>
      </c>
      <c r="M190" s="15" t="s">
        <v>823</v>
      </c>
      <c r="N190" s="14" t="s">
        <v>16</v>
      </c>
    </row>
    <row r="191" spans="1:14" ht="22.5">
      <c r="A191" s="100" t="s">
        <v>756</v>
      </c>
      <c r="B191" s="24">
        <v>42664</v>
      </c>
      <c r="C191" s="14" t="s">
        <v>757</v>
      </c>
      <c r="D191" s="1" t="s">
        <v>20</v>
      </c>
      <c r="E191" s="37" t="s">
        <v>15</v>
      </c>
      <c r="F191" s="14"/>
      <c r="G191" s="14" t="s">
        <v>169</v>
      </c>
      <c r="H191" s="26" t="s">
        <v>170</v>
      </c>
      <c r="I191" s="15">
        <v>503</v>
      </c>
      <c r="J191" s="16">
        <v>42675</v>
      </c>
      <c r="K191" s="16">
        <v>43100</v>
      </c>
      <c r="L191" s="15">
        <v>150.9</v>
      </c>
      <c r="M191" s="15" t="s">
        <v>822</v>
      </c>
      <c r="N191" s="14" t="s">
        <v>16</v>
      </c>
    </row>
    <row r="192" spans="1:14" ht="22.5">
      <c r="A192" s="100" t="s">
        <v>758</v>
      </c>
      <c r="B192" s="24">
        <v>42664</v>
      </c>
      <c r="C192" s="14" t="s">
        <v>759</v>
      </c>
      <c r="D192" s="14" t="s">
        <v>21</v>
      </c>
      <c r="E192" s="37" t="s">
        <v>15</v>
      </c>
      <c r="F192" s="14"/>
      <c r="G192" s="14" t="s">
        <v>124</v>
      </c>
      <c r="H192" s="26" t="s">
        <v>291</v>
      </c>
      <c r="I192" s="15">
        <v>2000</v>
      </c>
      <c r="J192" s="16" t="s">
        <v>760</v>
      </c>
      <c r="K192" s="16" t="s">
        <v>760</v>
      </c>
      <c r="L192" s="15">
        <f>200+1800</f>
        <v>2000</v>
      </c>
      <c r="M192" s="15"/>
      <c r="N192" s="14" t="s">
        <v>16</v>
      </c>
    </row>
    <row r="193" spans="1:14" ht="22.5">
      <c r="A193" s="114" t="s">
        <v>761</v>
      </c>
      <c r="B193" s="52">
        <v>42668</v>
      </c>
      <c r="C193" s="37" t="s">
        <v>770</v>
      </c>
      <c r="D193" s="115" t="s">
        <v>20</v>
      </c>
      <c r="E193" s="37" t="s">
        <v>15</v>
      </c>
      <c r="F193" s="37"/>
      <c r="G193" s="37" t="s">
        <v>771</v>
      </c>
      <c r="H193" s="54" t="s">
        <v>772</v>
      </c>
      <c r="I193" s="36">
        <v>1400</v>
      </c>
      <c r="J193" s="50">
        <v>42670</v>
      </c>
      <c r="K193" s="50">
        <v>42670</v>
      </c>
      <c r="L193" s="36">
        <v>1400</v>
      </c>
      <c r="M193" s="36" t="s">
        <v>819</v>
      </c>
      <c r="N193" s="37" t="s">
        <v>16</v>
      </c>
    </row>
    <row r="194" spans="1:14" ht="22.5">
      <c r="A194" s="94" t="s">
        <v>763</v>
      </c>
      <c r="B194" s="52">
        <v>42669</v>
      </c>
      <c r="C194" s="94" t="s">
        <v>764</v>
      </c>
      <c r="D194" s="140" t="s">
        <v>21</v>
      </c>
      <c r="E194" s="140" t="s">
        <v>15</v>
      </c>
      <c r="F194" s="140"/>
      <c r="G194" s="14" t="s">
        <v>471</v>
      </c>
      <c r="H194" s="143" t="s">
        <v>472</v>
      </c>
      <c r="I194" s="15">
        <v>8540</v>
      </c>
      <c r="J194" s="16">
        <v>42669</v>
      </c>
      <c r="K194" s="16">
        <v>42670</v>
      </c>
      <c r="L194" s="15">
        <v>8540</v>
      </c>
      <c r="M194" s="15" t="s">
        <v>825</v>
      </c>
      <c r="N194" s="14" t="s">
        <v>16</v>
      </c>
    </row>
    <row r="195" spans="1:14" ht="22.5">
      <c r="A195" s="60" t="s">
        <v>765</v>
      </c>
      <c r="B195" s="52">
        <v>42669</v>
      </c>
      <c r="C195" s="14" t="s">
        <v>766</v>
      </c>
      <c r="D195" s="14" t="s">
        <v>21</v>
      </c>
      <c r="E195" s="37" t="s">
        <v>15</v>
      </c>
      <c r="F195" s="14"/>
      <c r="G195" s="37" t="s">
        <v>177</v>
      </c>
      <c r="H195" s="26" t="s">
        <v>178</v>
      </c>
      <c r="I195" s="15">
        <v>3953</v>
      </c>
      <c r="J195" s="16">
        <v>42622</v>
      </c>
      <c r="K195" s="16">
        <v>42652</v>
      </c>
      <c r="L195" s="15">
        <v>3577</v>
      </c>
      <c r="M195" s="15"/>
      <c r="N195" s="14" t="s">
        <v>16</v>
      </c>
    </row>
    <row r="196" spans="1:14" ht="22.5">
      <c r="A196" s="60" t="s">
        <v>768</v>
      </c>
      <c r="B196" s="52">
        <v>42669</v>
      </c>
      <c r="C196" s="14" t="s">
        <v>769</v>
      </c>
      <c r="D196" s="14" t="s">
        <v>20</v>
      </c>
      <c r="E196" s="37" t="s">
        <v>15</v>
      </c>
      <c r="F196" s="14"/>
      <c r="G196" s="14" t="s">
        <v>767</v>
      </c>
      <c r="H196" s="101">
        <v>623720547</v>
      </c>
      <c r="I196" s="15">
        <v>200</v>
      </c>
      <c r="J196" s="16">
        <v>42592</v>
      </c>
      <c r="K196" s="16">
        <v>42674</v>
      </c>
      <c r="L196" s="15">
        <v>9</v>
      </c>
      <c r="M196" s="15"/>
      <c r="N196" s="14"/>
    </row>
    <row r="197" spans="1:14" ht="22.5">
      <c r="A197" s="60" t="s">
        <v>775</v>
      </c>
      <c r="B197" s="24">
        <v>42671</v>
      </c>
      <c r="C197" s="60" t="s">
        <v>776</v>
      </c>
      <c r="D197" s="14" t="s">
        <v>111</v>
      </c>
      <c r="E197" s="37" t="s">
        <v>15</v>
      </c>
      <c r="F197" s="14"/>
      <c r="G197" s="25" t="s">
        <v>777</v>
      </c>
      <c r="H197" s="27" t="s">
        <v>778</v>
      </c>
      <c r="I197" s="15">
        <v>650</v>
      </c>
      <c r="J197" s="16">
        <v>42677</v>
      </c>
      <c r="K197" s="16">
        <v>42681</v>
      </c>
      <c r="L197" s="15">
        <v>650</v>
      </c>
      <c r="M197" s="117" t="s">
        <v>818</v>
      </c>
      <c r="N197" s="14" t="s">
        <v>16</v>
      </c>
    </row>
    <row r="198" spans="1:14" ht="22.5">
      <c r="A198" s="25" t="s">
        <v>779</v>
      </c>
      <c r="B198" s="24">
        <v>42671</v>
      </c>
      <c r="C198" s="60" t="s">
        <v>780</v>
      </c>
      <c r="D198" s="14" t="s">
        <v>111</v>
      </c>
      <c r="E198" s="37" t="s">
        <v>15</v>
      </c>
      <c r="F198" s="14"/>
      <c r="G198" s="25" t="s">
        <v>777</v>
      </c>
      <c r="H198" s="27" t="s">
        <v>778</v>
      </c>
      <c r="I198" s="15">
        <v>679</v>
      </c>
      <c r="J198" s="16">
        <v>42677</v>
      </c>
      <c r="K198" s="116">
        <v>42681</v>
      </c>
      <c r="L198" s="15">
        <v>679</v>
      </c>
      <c r="M198" s="118" t="s">
        <v>817</v>
      </c>
      <c r="N198" s="14" t="s">
        <v>16</v>
      </c>
    </row>
    <row r="199" spans="1:14" ht="22.5">
      <c r="A199" s="25" t="s">
        <v>773</v>
      </c>
      <c r="B199" s="24">
        <v>42677</v>
      </c>
      <c r="C199" s="25" t="s">
        <v>774</v>
      </c>
      <c r="D199" s="14" t="s">
        <v>20</v>
      </c>
      <c r="E199" s="103" t="s">
        <v>731</v>
      </c>
      <c r="F199" s="14"/>
      <c r="G199" s="14" t="s">
        <v>140</v>
      </c>
      <c r="H199" s="31" t="s">
        <v>293</v>
      </c>
      <c r="I199" s="15">
        <v>300</v>
      </c>
      <c r="J199" s="16">
        <v>42677</v>
      </c>
      <c r="K199" s="116">
        <v>42826</v>
      </c>
      <c r="L199" s="15"/>
      <c r="M199" s="118" t="s">
        <v>816</v>
      </c>
      <c r="N199" s="14" t="s">
        <v>225</v>
      </c>
    </row>
    <row r="200" spans="1:14" ht="22.5">
      <c r="A200" s="25" t="s">
        <v>781</v>
      </c>
      <c r="B200" s="24">
        <v>42677</v>
      </c>
      <c r="C200" s="25" t="s">
        <v>782</v>
      </c>
      <c r="D200" s="14" t="s">
        <v>111</v>
      </c>
      <c r="E200" s="37" t="s">
        <v>15</v>
      </c>
      <c r="F200" s="14"/>
      <c r="G200" s="14" t="s">
        <v>783</v>
      </c>
      <c r="H200" s="28" t="s">
        <v>784</v>
      </c>
      <c r="I200" s="15">
        <v>2848.18</v>
      </c>
      <c r="J200" s="16">
        <v>42675</v>
      </c>
      <c r="K200" s="116">
        <v>42704</v>
      </c>
      <c r="L200" s="15">
        <f>1000+848</f>
        <v>1848</v>
      </c>
      <c r="M200" s="118" t="s">
        <v>821</v>
      </c>
      <c r="N200" s="14" t="s">
        <v>1018</v>
      </c>
    </row>
    <row r="201" spans="1:14" ht="22.5">
      <c r="A201" s="14" t="s">
        <v>785</v>
      </c>
      <c r="B201" s="24">
        <v>42677</v>
      </c>
      <c r="C201" s="14" t="s">
        <v>786</v>
      </c>
      <c r="D201" s="14" t="s">
        <v>21</v>
      </c>
      <c r="E201" s="14" t="s">
        <v>15</v>
      </c>
      <c r="F201" s="14"/>
      <c r="G201" s="14" t="s">
        <v>787</v>
      </c>
      <c r="H201" s="122" t="s">
        <v>87</v>
      </c>
      <c r="I201" s="15">
        <v>190</v>
      </c>
      <c r="J201" s="16">
        <v>42676</v>
      </c>
      <c r="K201" s="116">
        <v>42676</v>
      </c>
      <c r="L201" s="15">
        <v>190</v>
      </c>
      <c r="M201" s="118" t="s">
        <v>815</v>
      </c>
      <c r="N201" s="14" t="s">
        <v>16</v>
      </c>
    </row>
    <row r="202" spans="1:14" ht="22.5">
      <c r="A202" s="14" t="s">
        <v>788</v>
      </c>
      <c r="B202" s="24">
        <v>42677</v>
      </c>
      <c r="C202" s="14" t="s">
        <v>789</v>
      </c>
      <c r="D202" s="14" t="s">
        <v>21</v>
      </c>
      <c r="E202" s="14" t="s">
        <v>15</v>
      </c>
      <c r="F202" s="14"/>
      <c r="G202" s="14" t="s">
        <v>812</v>
      </c>
      <c r="H202" s="27" t="s">
        <v>790</v>
      </c>
      <c r="I202" s="15">
        <v>518.51</v>
      </c>
      <c r="J202" s="16">
        <v>42677</v>
      </c>
      <c r="K202" s="16">
        <v>42677</v>
      </c>
      <c r="L202" s="15">
        <v>535.51</v>
      </c>
      <c r="M202" s="15" t="s">
        <v>813</v>
      </c>
      <c r="N202" s="14" t="s">
        <v>16</v>
      </c>
    </row>
    <row r="203" spans="1:14" ht="22.5">
      <c r="A203" s="14" t="s">
        <v>791</v>
      </c>
      <c r="B203" s="24">
        <v>42677</v>
      </c>
      <c r="C203" s="14" t="s">
        <v>792</v>
      </c>
      <c r="D203" s="14" t="s">
        <v>21</v>
      </c>
      <c r="E203" s="14" t="s">
        <v>15</v>
      </c>
      <c r="F203" s="14"/>
      <c r="G203" s="14" t="s">
        <v>793</v>
      </c>
      <c r="H203" s="27" t="s">
        <v>94</v>
      </c>
      <c r="I203" s="15">
        <v>4640</v>
      </c>
      <c r="J203" s="16">
        <v>42677</v>
      </c>
      <c r="K203" s="16">
        <v>42684</v>
      </c>
      <c r="L203" s="15">
        <v>4640</v>
      </c>
      <c r="M203" s="15" t="s">
        <v>808</v>
      </c>
      <c r="N203" s="14" t="s">
        <v>16</v>
      </c>
    </row>
    <row r="204" spans="1:14" ht="22.5">
      <c r="A204" s="128" t="s">
        <v>936</v>
      </c>
      <c r="B204" s="24">
        <v>42678</v>
      </c>
      <c r="C204" s="14" t="s">
        <v>794</v>
      </c>
      <c r="D204" s="14" t="s">
        <v>21</v>
      </c>
      <c r="E204" s="14" t="s">
        <v>121</v>
      </c>
      <c r="F204" s="14"/>
      <c r="G204" s="35" t="s">
        <v>983</v>
      </c>
      <c r="H204" s="131">
        <v>12312830156</v>
      </c>
      <c r="I204" s="15">
        <v>69600</v>
      </c>
      <c r="J204" s="16">
        <v>42736</v>
      </c>
      <c r="K204" s="16">
        <v>43100</v>
      </c>
      <c r="L204" s="15">
        <f>8687.71+8677.59+8405.94+(15609.55/1.22)+(15006.78/1.22)+12026.58</f>
        <v>62893.172459016394</v>
      </c>
      <c r="M204" s="15" t="s">
        <v>1072</v>
      </c>
      <c r="N204" s="14" t="s">
        <v>1071</v>
      </c>
    </row>
    <row r="205" spans="1:14" ht="22.5">
      <c r="A205" s="119" t="s">
        <v>795</v>
      </c>
      <c r="B205" s="24">
        <v>42678</v>
      </c>
      <c r="C205" s="14" t="s">
        <v>796</v>
      </c>
      <c r="D205" s="14" t="s">
        <v>111</v>
      </c>
      <c r="E205" s="14" t="s">
        <v>15</v>
      </c>
      <c r="F205" s="14"/>
      <c r="G205" s="14" t="s">
        <v>536</v>
      </c>
      <c r="H205" s="23" t="s">
        <v>797</v>
      </c>
      <c r="I205" s="15">
        <v>180</v>
      </c>
      <c r="J205" s="16">
        <v>42656</v>
      </c>
      <c r="K205" s="16">
        <v>42656</v>
      </c>
      <c r="L205" s="15">
        <v>180</v>
      </c>
      <c r="M205" s="15" t="s">
        <v>814</v>
      </c>
      <c r="N205" s="14" t="s">
        <v>16</v>
      </c>
    </row>
    <row r="206" spans="1:14" ht="22.5">
      <c r="A206" s="119" t="s">
        <v>798</v>
      </c>
      <c r="B206" s="24">
        <v>42678</v>
      </c>
      <c r="C206" s="119" t="s">
        <v>799</v>
      </c>
      <c r="D206" s="14" t="s">
        <v>111</v>
      </c>
      <c r="E206" s="14" t="s">
        <v>15</v>
      </c>
      <c r="F206" s="14"/>
      <c r="G206" s="14" t="s">
        <v>536</v>
      </c>
      <c r="H206" s="23" t="s">
        <v>797</v>
      </c>
      <c r="I206" s="15">
        <v>530</v>
      </c>
      <c r="J206" s="16">
        <v>42595</v>
      </c>
      <c r="K206" s="16">
        <v>42633</v>
      </c>
      <c r="L206" s="15">
        <v>530</v>
      </c>
      <c r="M206" s="15" t="s">
        <v>811</v>
      </c>
      <c r="N206" s="14" t="s">
        <v>16</v>
      </c>
    </row>
    <row r="207" spans="1:14" ht="22.5">
      <c r="A207" s="60" t="s">
        <v>800</v>
      </c>
      <c r="B207" s="24">
        <v>42681</v>
      </c>
      <c r="C207" s="60" t="s">
        <v>801</v>
      </c>
      <c r="D207" s="14" t="s">
        <v>111</v>
      </c>
      <c r="E207" s="14" t="s">
        <v>15</v>
      </c>
      <c r="F207" s="14"/>
      <c r="G207" s="70" t="s">
        <v>556</v>
      </c>
      <c r="H207" s="28">
        <v>1308850559</v>
      </c>
      <c r="I207" s="15">
        <v>875</v>
      </c>
      <c r="J207" s="16">
        <v>42681</v>
      </c>
      <c r="K207" s="16">
        <v>42685</v>
      </c>
      <c r="L207" s="15">
        <v>875</v>
      </c>
      <c r="M207" s="15" t="s">
        <v>810</v>
      </c>
      <c r="N207" s="14" t="s">
        <v>16</v>
      </c>
    </row>
    <row r="208" spans="1:14" ht="22.5">
      <c r="A208" s="96" t="s">
        <v>803</v>
      </c>
      <c r="B208" s="24">
        <v>42682</v>
      </c>
      <c r="C208" s="60" t="s">
        <v>802</v>
      </c>
      <c r="D208" s="14" t="s">
        <v>20</v>
      </c>
      <c r="E208" s="103" t="s">
        <v>731</v>
      </c>
      <c r="F208" s="14"/>
      <c r="G208" s="25" t="s">
        <v>777</v>
      </c>
      <c r="H208" s="27" t="s">
        <v>778</v>
      </c>
      <c r="I208" s="15">
        <v>3120</v>
      </c>
      <c r="J208" s="16">
        <v>42689</v>
      </c>
      <c r="K208" s="16">
        <v>43053</v>
      </c>
      <c r="L208" s="15">
        <f>260+260+260+260+260+(317.2/1.22)+(317.2/1.22)+(317.2/1.22)+260</f>
        <v>2340</v>
      </c>
      <c r="M208" s="15" t="s">
        <v>837</v>
      </c>
      <c r="N208" s="14" t="s">
        <v>476</v>
      </c>
    </row>
    <row r="209" spans="1:14" ht="22.5">
      <c r="A209" s="73" t="s">
        <v>804</v>
      </c>
      <c r="B209" s="24">
        <v>42682</v>
      </c>
      <c r="C209" s="60" t="s">
        <v>805</v>
      </c>
      <c r="D209" s="14" t="s">
        <v>21</v>
      </c>
      <c r="E209" s="14" t="s">
        <v>15</v>
      </c>
      <c r="F209" s="14"/>
      <c r="G209" s="14" t="s">
        <v>471</v>
      </c>
      <c r="H209" s="77" t="s">
        <v>472</v>
      </c>
      <c r="I209" s="15">
        <v>7131.5</v>
      </c>
      <c r="J209" s="16">
        <v>42682</v>
      </c>
      <c r="K209" s="16">
        <v>42685</v>
      </c>
      <c r="L209" s="15">
        <v>7133.03</v>
      </c>
      <c r="M209" s="15" t="s">
        <v>884</v>
      </c>
      <c r="N209" s="14" t="s">
        <v>883</v>
      </c>
    </row>
    <row r="210" spans="1:14" ht="22.5">
      <c r="A210" s="105" t="s">
        <v>838</v>
      </c>
      <c r="B210" s="104">
        <v>42684</v>
      </c>
      <c r="C210" s="105" t="s">
        <v>839</v>
      </c>
      <c r="D210" s="105" t="s">
        <v>21</v>
      </c>
      <c r="E210" s="105" t="s">
        <v>15</v>
      </c>
      <c r="F210" s="105"/>
      <c r="G210" s="105" t="s">
        <v>840</v>
      </c>
      <c r="H210" s="123" t="s">
        <v>537</v>
      </c>
      <c r="I210" s="108">
        <v>195</v>
      </c>
      <c r="J210" s="109">
        <v>42665</v>
      </c>
      <c r="K210" s="109">
        <v>42668</v>
      </c>
      <c r="L210" s="108">
        <v>195</v>
      </c>
      <c r="M210" s="108" t="s">
        <v>890</v>
      </c>
      <c r="N210" s="105" t="s">
        <v>889</v>
      </c>
    </row>
    <row r="211" spans="1:14" ht="33.75">
      <c r="A211" s="14" t="s">
        <v>841</v>
      </c>
      <c r="B211" s="24">
        <v>42684</v>
      </c>
      <c r="C211" s="14" t="s">
        <v>842</v>
      </c>
      <c r="D211" s="14" t="s">
        <v>111</v>
      </c>
      <c r="E211" s="14" t="s">
        <v>15</v>
      </c>
      <c r="F211" s="14"/>
      <c r="G211" s="14" t="s">
        <v>840</v>
      </c>
      <c r="H211" s="27" t="s">
        <v>537</v>
      </c>
      <c r="I211" s="15">
        <v>730</v>
      </c>
      <c r="J211" s="16">
        <v>42638</v>
      </c>
      <c r="K211" s="16">
        <v>42663</v>
      </c>
      <c r="L211" s="15">
        <v>730</v>
      </c>
      <c r="M211" s="15" t="s">
        <v>888</v>
      </c>
      <c r="N211" s="14" t="s">
        <v>887</v>
      </c>
    </row>
    <row r="212" spans="1:14" ht="22.5">
      <c r="A212" s="14" t="s">
        <v>843</v>
      </c>
      <c r="B212" s="24">
        <v>42684</v>
      </c>
      <c r="C212" s="14" t="s">
        <v>844</v>
      </c>
      <c r="D212" s="14" t="s">
        <v>111</v>
      </c>
      <c r="E212" s="14" t="s">
        <v>15</v>
      </c>
      <c r="F212" s="14"/>
      <c r="G212" s="14" t="s">
        <v>840</v>
      </c>
      <c r="H212" s="27" t="s">
        <v>537</v>
      </c>
      <c r="I212" s="15">
        <v>280</v>
      </c>
      <c r="J212" s="16">
        <v>42657</v>
      </c>
      <c r="K212" s="16">
        <v>42661</v>
      </c>
      <c r="L212" s="15">
        <v>280</v>
      </c>
      <c r="M212" s="15" t="s">
        <v>885</v>
      </c>
      <c r="N212" s="14" t="s">
        <v>886</v>
      </c>
    </row>
    <row r="213" spans="1:14" ht="22.5">
      <c r="A213" s="25" t="s">
        <v>845</v>
      </c>
      <c r="B213" s="24">
        <v>42685</v>
      </c>
      <c r="C213" s="25" t="s">
        <v>846</v>
      </c>
      <c r="D213" s="14" t="s">
        <v>111</v>
      </c>
      <c r="E213" s="14" t="s">
        <v>15</v>
      </c>
      <c r="F213" s="14"/>
      <c r="G213" s="14" t="s">
        <v>847</v>
      </c>
      <c r="H213" s="26" t="s">
        <v>848</v>
      </c>
      <c r="I213" s="15">
        <v>6000</v>
      </c>
      <c r="J213" s="16">
        <v>42684</v>
      </c>
      <c r="K213" s="16">
        <v>42691</v>
      </c>
      <c r="L213" s="15">
        <v>6000</v>
      </c>
      <c r="M213" s="15" t="s">
        <v>891</v>
      </c>
      <c r="N213" s="14" t="s">
        <v>895</v>
      </c>
    </row>
    <row r="214" spans="1:14" ht="22.5">
      <c r="A214" s="14" t="s">
        <v>849</v>
      </c>
      <c r="B214" s="24">
        <v>42685</v>
      </c>
      <c r="C214" s="14" t="s">
        <v>850</v>
      </c>
      <c r="D214" s="14" t="s">
        <v>20</v>
      </c>
      <c r="E214" s="14" t="s">
        <v>15</v>
      </c>
      <c r="F214" s="14"/>
      <c r="G214" s="14" t="s">
        <v>851</v>
      </c>
      <c r="H214" s="27" t="s">
        <v>852</v>
      </c>
      <c r="I214" s="15">
        <v>128</v>
      </c>
      <c r="J214" s="16">
        <v>42685</v>
      </c>
      <c r="K214" s="16">
        <v>42685</v>
      </c>
      <c r="L214" s="15">
        <v>128</v>
      </c>
      <c r="M214" s="15" t="s">
        <v>892</v>
      </c>
      <c r="N214" s="14" t="s">
        <v>896</v>
      </c>
    </row>
    <row r="215" spans="1:14" ht="22.5">
      <c r="A215" s="60" t="s">
        <v>853</v>
      </c>
      <c r="B215" s="24">
        <v>42688</v>
      </c>
      <c r="C215" s="60" t="s">
        <v>854</v>
      </c>
      <c r="D215" s="14" t="s">
        <v>21</v>
      </c>
      <c r="E215" s="14" t="s">
        <v>15</v>
      </c>
      <c r="F215" s="14"/>
      <c r="G215" s="14" t="s">
        <v>855</v>
      </c>
      <c r="H215" s="23">
        <v>1304270992</v>
      </c>
      <c r="I215" s="15">
        <v>365.04</v>
      </c>
      <c r="J215" s="16">
        <v>42688</v>
      </c>
      <c r="K215" s="16">
        <v>42718</v>
      </c>
      <c r="L215" s="15">
        <v>365.04</v>
      </c>
      <c r="M215" s="15" t="s">
        <v>894</v>
      </c>
      <c r="N215" s="14" t="s">
        <v>893</v>
      </c>
    </row>
    <row r="216" spans="1:14" s="48" customFormat="1" ht="22.5">
      <c r="A216" s="37" t="s">
        <v>856</v>
      </c>
      <c r="B216" s="52">
        <v>42688</v>
      </c>
      <c r="C216" s="37" t="s">
        <v>857</v>
      </c>
      <c r="D216" s="37" t="s">
        <v>21</v>
      </c>
      <c r="E216" s="37" t="s">
        <v>15</v>
      </c>
      <c r="F216" s="37"/>
      <c r="G216" s="37" t="s">
        <v>177</v>
      </c>
      <c r="H216" s="54" t="s">
        <v>178</v>
      </c>
      <c r="I216" s="36">
        <v>3953</v>
      </c>
      <c r="J216" s="50">
        <v>42622</v>
      </c>
      <c r="K216" s="50">
        <v>42688</v>
      </c>
      <c r="L216" s="36">
        <v>3953</v>
      </c>
      <c r="M216" s="36"/>
      <c r="N216" s="37" t="s">
        <v>897</v>
      </c>
    </row>
    <row r="217" spans="1:14" ht="22.5">
      <c r="A217" s="60" t="s">
        <v>858</v>
      </c>
      <c r="B217" s="24">
        <v>42690</v>
      </c>
      <c r="C217" s="60" t="s">
        <v>859</v>
      </c>
      <c r="D217" s="14" t="s">
        <v>20</v>
      </c>
      <c r="E217" s="14" t="s">
        <v>15</v>
      </c>
      <c r="F217" s="14"/>
      <c r="G217" s="35" t="s">
        <v>1003</v>
      </c>
      <c r="H217" s="26" t="s">
        <v>444</v>
      </c>
      <c r="I217" s="15">
        <v>12000</v>
      </c>
      <c r="J217" s="16">
        <v>42736</v>
      </c>
      <c r="K217" s="16">
        <v>43100</v>
      </c>
      <c r="L217" s="15"/>
      <c r="M217" s="15" t="s">
        <v>1062</v>
      </c>
      <c r="N217" s="14" t="s">
        <v>1063</v>
      </c>
    </row>
    <row r="218" spans="1:14" ht="22.5">
      <c r="A218" s="60" t="s">
        <v>860</v>
      </c>
      <c r="B218" s="24">
        <v>42691</v>
      </c>
      <c r="C218" s="25" t="s">
        <v>861</v>
      </c>
      <c r="D218" s="14" t="s">
        <v>21</v>
      </c>
      <c r="E218" s="14" t="s">
        <v>15</v>
      </c>
      <c r="F218" s="14"/>
      <c r="G218" s="14" t="s">
        <v>793</v>
      </c>
      <c r="H218" s="27" t="s">
        <v>94</v>
      </c>
      <c r="I218" s="15">
        <v>86.62</v>
      </c>
      <c r="J218" s="16">
        <v>42642</v>
      </c>
      <c r="K218" s="16">
        <v>42642</v>
      </c>
      <c r="L218" s="15">
        <v>86.62</v>
      </c>
      <c r="M218" s="15"/>
      <c r="N218" s="14" t="s">
        <v>16</v>
      </c>
    </row>
    <row r="219" spans="1:14" ht="22.5">
      <c r="A219" s="124" t="s">
        <v>862</v>
      </c>
      <c r="B219" s="104">
        <v>42691</v>
      </c>
      <c r="C219" s="130" t="s">
        <v>863</v>
      </c>
      <c r="D219" s="105" t="s">
        <v>20</v>
      </c>
      <c r="E219" s="105" t="s">
        <v>15</v>
      </c>
      <c r="F219" s="105"/>
      <c r="G219" s="105" t="s">
        <v>793</v>
      </c>
      <c r="H219" s="123" t="s">
        <v>94</v>
      </c>
      <c r="I219" s="108">
        <v>1730</v>
      </c>
      <c r="J219" s="109">
        <v>42619</v>
      </c>
      <c r="K219" s="109">
        <v>42674</v>
      </c>
      <c r="L219" s="108">
        <v>1730</v>
      </c>
      <c r="M219" s="108"/>
      <c r="N219" s="105" t="s">
        <v>16</v>
      </c>
    </row>
    <row r="220" spans="1:14" ht="22.5">
      <c r="A220" s="145" t="s">
        <v>864</v>
      </c>
      <c r="B220" s="146">
        <v>42692</v>
      </c>
      <c r="C220" s="145" t="s">
        <v>865</v>
      </c>
      <c r="D220" s="147" t="s">
        <v>20</v>
      </c>
      <c r="E220" s="147" t="s">
        <v>15</v>
      </c>
      <c r="F220" s="147"/>
      <c r="G220" s="147" t="s">
        <v>767</v>
      </c>
      <c r="H220" s="148" t="s">
        <v>866</v>
      </c>
      <c r="I220" s="149">
        <v>12000</v>
      </c>
      <c r="J220" s="150">
        <v>42691</v>
      </c>
      <c r="K220" s="150">
        <v>43059</v>
      </c>
      <c r="L220" s="149">
        <f>1590.18+532.35+288+306+391.28+(296.46/1.22)+(4083.92/1.22)+2639.59+1013.8+1267.2+(1159.84+288-228.51)</f>
        <v>12838.205409836066</v>
      </c>
      <c r="M220" s="149" t="s">
        <v>898</v>
      </c>
      <c r="N220" s="147" t="s">
        <v>476</v>
      </c>
    </row>
    <row r="221" spans="1:14" ht="22.5">
      <c r="A221" s="60" t="s">
        <v>867</v>
      </c>
      <c r="B221" s="24">
        <v>42695</v>
      </c>
      <c r="C221" s="60" t="s">
        <v>868</v>
      </c>
      <c r="D221" s="14" t="s">
        <v>20</v>
      </c>
      <c r="E221" s="14" t="s">
        <v>15</v>
      </c>
      <c r="F221" s="125"/>
      <c r="G221" s="14" t="s">
        <v>455</v>
      </c>
      <c r="H221" s="26" t="s">
        <v>456</v>
      </c>
      <c r="I221" s="15">
        <v>693</v>
      </c>
      <c r="J221" s="16">
        <v>42680</v>
      </c>
      <c r="K221" s="16">
        <v>42680</v>
      </c>
      <c r="L221" s="15">
        <v>693</v>
      </c>
      <c r="M221" s="15" t="s">
        <v>902</v>
      </c>
      <c r="N221" s="14" t="s">
        <v>901</v>
      </c>
    </row>
    <row r="222" spans="1:14" ht="22.5">
      <c r="A222" s="60" t="s">
        <v>869</v>
      </c>
      <c r="B222" s="24">
        <v>42695</v>
      </c>
      <c r="C222" s="60" t="s">
        <v>870</v>
      </c>
      <c r="D222" s="14" t="s">
        <v>20</v>
      </c>
      <c r="E222" s="14" t="s">
        <v>15</v>
      </c>
      <c r="F222" s="14"/>
      <c r="G222" s="14" t="s">
        <v>124</v>
      </c>
      <c r="H222" s="27" t="s">
        <v>873</v>
      </c>
      <c r="I222" s="15">
        <v>600</v>
      </c>
      <c r="J222" s="16">
        <v>42695</v>
      </c>
      <c r="K222" s="16">
        <v>42695</v>
      </c>
      <c r="L222" s="15">
        <v>600</v>
      </c>
      <c r="M222" s="15" t="s">
        <v>904</v>
      </c>
      <c r="N222" s="14" t="s">
        <v>903</v>
      </c>
    </row>
    <row r="223" spans="1:14" ht="22.5">
      <c r="A223" s="25" t="s">
        <v>871</v>
      </c>
      <c r="B223" s="24">
        <v>42695</v>
      </c>
      <c r="C223" s="25" t="s">
        <v>872</v>
      </c>
      <c r="D223" s="14" t="s">
        <v>111</v>
      </c>
      <c r="E223" s="14" t="s">
        <v>15</v>
      </c>
      <c r="F223" s="14"/>
      <c r="G223" s="14" t="s">
        <v>627</v>
      </c>
      <c r="H223" s="26" t="s">
        <v>636</v>
      </c>
      <c r="I223" s="15">
        <v>2983</v>
      </c>
      <c r="J223" s="16">
        <v>42695</v>
      </c>
      <c r="K223" s="16">
        <v>42698</v>
      </c>
      <c r="L223" s="15">
        <v>2983</v>
      </c>
      <c r="M223" s="15" t="s">
        <v>906</v>
      </c>
      <c r="N223" s="14" t="s">
        <v>905</v>
      </c>
    </row>
    <row r="224" spans="1:14" ht="22.5">
      <c r="A224" s="60" t="s">
        <v>874</v>
      </c>
      <c r="B224" s="24">
        <v>42695</v>
      </c>
      <c r="C224" s="60" t="s">
        <v>875</v>
      </c>
      <c r="D224" s="14" t="s">
        <v>20</v>
      </c>
      <c r="E224" s="14" t="s">
        <v>15</v>
      </c>
      <c r="F224" s="14"/>
      <c r="G224" s="14" t="s">
        <v>455</v>
      </c>
      <c r="H224" s="26" t="s">
        <v>456</v>
      </c>
      <c r="I224" s="15">
        <v>1545.6</v>
      </c>
      <c r="J224" s="16">
        <v>42673</v>
      </c>
      <c r="K224" s="16">
        <v>42680</v>
      </c>
      <c r="L224" s="15">
        <v>1545.6</v>
      </c>
      <c r="M224" s="15" t="s">
        <v>899</v>
      </c>
      <c r="N224" s="14" t="s">
        <v>900</v>
      </c>
    </row>
    <row r="225" spans="1:14" ht="22.5">
      <c r="A225" s="14" t="s">
        <v>876</v>
      </c>
      <c r="B225" s="24">
        <v>42697</v>
      </c>
      <c r="C225" s="14" t="s">
        <v>877</v>
      </c>
      <c r="D225" s="14" t="s">
        <v>21</v>
      </c>
      <c r="E225" s="14" t="s">
        <v>15</v>
      </c>
      <c r="F225" s="14"/>
      <c r="G225" s="14" t="s">
        <v>122</v>
      </c>
      <c r="H225" s="26" t="s">
        <v>292</v>
      </c>
      <c r="I225" s="15">
        <v>8100</v>
      </c>
      <c r="J225" s="16">
        <v>42695</v>
      </c>
      <c r="K225" s="16">
        <v>42695</v>
      </c>
      <c r="L225" s="15">
        <v>8100</v>
      </c>
      <c r="M225" s="15" t="s">
        <v>908</v>
      </c>
      <c r="N225" s="14" t="s">
        <v>907</v>
      </c>
    </row>
    <row r="226" spans="1:14" ht="22.5">
      <c r="A226" s="60" t="s">
        <v>878</v>
      </c>
      <c r="B226" s="24">
        <v>42699</v>
      </c>
      <c r="C226" s="14" t="s">
        <v>879</v>
      </c>
      <c r="D226" s="14" t="s">
        <v>20</v>
      </c>
      <c r="E226" s="14" t="s">
        <v>15</v>
      </c>
      <c r="F226" s="14"/>
      <c r="G226" s="14" t="s">
        <v>556</v>
      </c>
      <c r="H226" s="83" t="s">
        <v>880</v>
      </c>
      <c r="I226" s="15">
        <v>3200</v>
      </c>
      <c r="J226" s="16">
        <v>42684</v>
      </c>
      <c r="K226" s="16">
        <v>42704</v>
      </c>
      <c r="L226" s="15">
        <f>3904/1.22</f>
        <v>3200</v>
      </c>
      <c r="M226" s="15" t="s">
        <v>919</v>
      </c>
      <c r="N226" s="14" t="s">
        <v>914</v>
      </c>
    </row>
    <row r="227" spans="1:14" ht="22.5">
      <c r="A227" s="60" t="s">
        <v>881</v>
      </c>
      <c r="B227" s="24">
        <v>42699</v>
      </c>
      <c r="C227" s="60" t="s">
        <v>882</v>
      </c>
      <c r="D227" s="14" t="s">
        <v>21</v>
      </c>
      <c r="E227" s="14" t="s">
        <v>15</v>
      </c>
      <c r="F227" s="14"/>
      <c r="G227" s="76" t="s">
        <v>427</v>
      </c>
      <c r="H227" s="28">
        <v>1545990556</v>
      </c>
      <c r="I227" s="15">
        <v>714</v>
      </c>
      <c r="J227" s="16">
        <v>42688</v>
      </c>
      <c r="K227" s="16">
        <v>42718</v>
      </c>
      <c r="L227" s="15"/>
      <c r="M227" s="15" t="s">
        <v>920</v>
      </c>
      <c r="N227" s="14" t="s">
        <v>909</v>
      </c>
    </row>
    <row r="228" spans="1:14" ht="22.5">
      <c r="A228" s="14" t="s">
        <v>910</v>
      </c>
      <c r="B228" s="24">
        <v>42702</v>
      </c>
      <c r="C228" s="14" t="s">
        <v>911</v>
      </c>
      <c r="D228" s="14" t="s">
        <v>21</v>
      </c>
      <c r="E228" s="14" t="s">
        <v>15</v>
      </c>
      <c r="F228" s="14"/>
      <c r="G228" s="14" t="s">
        <v>912</v>
      </c>
      <c r="H228" s="26" t="s">
        <v>913</v>
      </c>
      <c r="I228" s="15">
        <v>12869.66</v>
      </c>
      <c r="J228" s="16">
        <v>42692</v>
      </c>
      <c r="K228" s="16">
        <v>42735</v>
      </c>
      <c r="L228" s="15">
        <v>12869.66</v>
      </c>
      <c r="M228" s="15" t="s">
        <v>1020</v>
      </c>
      <c r="N228" s="14" t="s">
        <v>933</v>
      </c>
    </row>
    <row r="229" spans="1:14" ht="22.5">
      <c r="A229" s="37" t="s">
        <v>915</v>
      </c>
      <c r="B229" s="52">
        <v>42704</v>
      </c>
      <c r="C229" s="37" t="s">
        <v>921</v>
      </c>
      <c r="D229" s="37" t="s">
        <v>21</v>
      </c>
      <c r="E229" s="37" t="s">
        <v>15</v>
      </c>
      <c r="F229" s="37"/>
      <c r="G229" s="37" t="s">
        <v>916</v>
      </c>
      <c r="H229" s="54" t="s">
        <v>917</v>
      </c>
      <c r="I229" s="36">
        <v>7317.22</v>
      </c>
      <c r="J229" s="50">
        <v>42719</v>
      </c>
      <c r="K229" s="50">
        <v>42750</v>
      </c>
      <c r="L229" s="15">
        <v>8233.36</v>
      </c>
      <c r="M229" s="36" t="s">
        <v>1021</v>
      </c>
      <c r="N229" s="37" t="s">
        <v>934</v>
      </c>
    </row>
    <row r="230" spans="1:14" ht="22.5">
      <c r="A230" s="126" t="s">
        <v>922</v>
      </c>
      <c r="B230" s="24">
        <v>42705</v>
      </c>
      <c r="C230" s="14" t="s">
        <v>923</v>
      </c>
      <c r="D230" s="37" t="s">
        <v>21</v>
      </c>
      <c r="E230" s="14" t="s">
        <v>121</v>
      </c>
      <c r="F230" s="14"/>
      <c r="G230" s="14" t="s">
        <v>122</v>
      </c>
      <c r="H230" s="26" t="s">
        <v>292</v>
      </c>
      <c r="I230" s="15">
        <v>107800</v>
      </c>
      <c r="J230" s="16">
        <v>42736</v>
      </c>
      <c r="K230" s="16">
        <v>42794</v>
      </c>
      <c r="L230" s="15">
        <f>76450+31350</f>
        <v>107800</v>
      </c>
      <c r="M230" s="15" t="s">
        <v>1028</v>
      </c>
      <c r="N230" s="14" t="s">
        <v>935</v>
      </c>
    </row>
    <row r="231" spans="1:14" ht="45">
      <c r="A231" s="14" t="s">
        <v>924</v>
      </c>
      <c r="B231" s="104">
        <v>42705</v>
      </c>
      <c r="C231" s="105" t="s">
        <v>925</v>
      </c>
      <c r="D231" s="105" t="s">
        <v>111</v>
      </c>
      <c r="E231" s="106" t="s">
        <v>15</v>
      </c>
      <c r="F231" s="105"/>
      <c r="G231" s="105" t="s">
        <v>154</v>
      </c>
      <c r="H231" s="127" t="s">
        <v>155</v>
      </c>
      <c r="I231" s="108">
        <v>1396.8</v>
      </c>
      <c r="J231" s="109">
        <v>42719</v>
      </c>
      <c r="K231" s="109">
        <v>42384</v>
      </c>
      <c r="L231" s="108">
        <v>1227.8</v>
      </c>
      <c r="M231" s="108" t="s">
        <v>1022</v>
      </c>
      <c r="N231" s="105" t="s">
        <v>937</v>
      </c>
    </row>
    <row r="232" spans="1:14" ht="33.75">
      <c r="A232" s="14" t="s">
        <v>926</v>
      </c>
      <c r="B232" s="24">
        <v>42706</v>
      </c>
      <c r="C232" s="14" t="s">
        <v>927</v>
      </c>
      <c r="D232" s="14" t="s">
        <v>20</v>
      </c>
      <c r="E232" s="14" t="s">
        <v>15</v>
      </c>
      <c r="F232" s="14"/>
      <c r="G232" s="14" t="s">
        <v>928</v>
      </c>
      <c r="H232" s="26" t="s">
        <v>929</v>
      </c>
      <c r="I232" s="15">
        <v>262.5</v>
      </c>
      <c r="J232" s="16">
        <v>42706</v>
      </c>
      <c r="K232" s="16">
        <v>42706</v>
      </c>
      <c r="L232" s="15">
        <v>262.5</v>
      </c>
      <c r="M232" s="15" t="s">
        <v>1023</v>
      </c>
      <c r="N232" s="14" t="s">
        <v>930</v>
      </c>
    </row>
    <row r="233" spans="1:14" ht="22.5">
      <c r="A233" s="60" t="s">
        <v>931</v>
      </c>
      <c r="B233" s="24">
        <v>42706</v>
      </c>
      <c r="C233" s="60" t="s">
        <v>932</v>
      </c>
      <c r="D233" s="14" t="s">
        <v>21</v>
      </c>
      <c r="E233" s="14" t="s">
        <v>15</v>
      </c>
      <c r="F233" s="14"/>
      <c r="G233" s="14" t="s">
        <v>471</v>
      </c>
      <c r="H233" s="77" t="s">
        <v>472</v>
      </c>
      <c r="I233" s="15">
        <v>9888</v>
      </c>
      <c r="J233" s="16">
        <v>42706</v>
      </c>
      <c r="K233" s="16">
        <v>42707</v>
      </c>
      <c r="L233" s="15">
        <v>9888</v>
      </c>
      <c r="M233" s="15" t="s">
        <v>1024</v>
      </c>
      <c r="N233" s="14" t="s">
        <v>938</v>
      </c>
    </row>
    <row r="234" spans="1:14" ht="22.5">
      <c r="A234" s="14" t="s">
        <v>939</v>
      </c>
      <c r="B234" s="24">
        <v>42706</v>
      </c>
      <c r="C234" s="14" t="s">
        <v>940</v>
      </c>
      <c r="D234" s="14" t="s">
        <v>111</v>
      </c>
      <c r="E234" s="14" t="s">
        <v>15</v>
      </c>
      <c r="F234" s="14"/>
      <c r="G234" s="14" t="s">
        <v>536</v>
      </c>
      <c r="H234" s="77" t="s">
        <v>537</v>
      </c>
      <c r="I234" s="15">
        <v>100</v>
      </c>
      <c r="J234" s="16">
        <v>42706</v>
      </c>
      <c r="K234" s="16">
        <v>42706</v>
      </c>
      <c r="L234" s="15">
        <v>100</v>
      </c>
      <c r="M234" s="15" t="s">
        <v>1025</v>
      </c>
      <c r="N234" s="14" t="s">
        <v>941</v>
      </c>
    </row>
    <row r="235" spans="1:14" ht="22.5">
      <c r="A235" s="14" t="s">
        <v>946</v>
      </c>
      <c r="B235" s="24">
        <v>42709</v>
      </c>
      <c r="C235" s="14" t="s">
        <v>942</v>
      </c>
      <c r="D235" s="14" t="s">
        <v>21</v>
      </c>
      <c r="E235" s="14" t="s">
        <v>15</v>
      </c>
      <c r="F235" s="14"/>
      <c r="G235" s="14" t="s">
        <v>943</v>
      </c>
      <c r="H235" s="77" t="s">
        <v>944</v>
      </c>
      <c r="I235" s="15">
        <v>156.78</v>
      </c>
      <c r="J235" s="16">
        <v>42709</v>
      </c>
      <c r="K235" s="16">
        <v>42709</v>
      </c>
      <c r="L235" s="15">
        <v>165.63</v>
      </c>
      <c r="M235" s="15" t="s">
        <v>1026</v>
      </c>
      <c r="N235" s="14" t="s">
        <v>950</v>
      </c>
    </row>
    <row r="236" spans="1:14" ht="22.5">
      <c r="A236" s="14" t="s">
        <v>945</v>
      </c>
      <c r="B236" s="104">
        <v>42709</v>
      </c>
      <c r="C236" s="105" t="s">
        <v>947</v>
      </c>
      <c r="D236" s="105" t="s">
        <v>21</v>
      </c>
      <c r="E236" s="105" t="s">
        <v>15</v>
      </c>
      <c r="F236" s="105"/>
      <c r="G236" s="105" t="s">
        <v>948</v>
      </c>
      <c r="H236" s="129" t="s">
        <v>949</v>
      </c>
      <c r="I236" s="108">
        <v>91.98</v>
      </c>
      <c r="J236" s="109">
        <v>42709</v>
      </c>
      <c r="K236" s="109">
        <v>42740</v>
      </c>
      <c r="L236" s="108">
        <v>93.97</v>
      </c>
      <c r="M236" s="108" t="s">
        <v>1027</v>
      </c>
      <c r="N236" s="105" t="s">
        <v>951</v>
      </c>
    </row>
    <row r="237" spans="1:14" ht="22.5">
      <c r="A237" s="14" t="s">
        <v>952</v>
      </c>
      <c r="B237" s="24">
        <v>42710</v>
      </c>
      <c r="C237" s="14" t="s">
        <v>953</v>
      </c>
      <c r="D237" s="14" t="s">
        <v>20</v>
      </c>
      <c r="E237" s="14" t="s">
        <v>15</v>
      </c>
      <c r="F237" s="14"/>
      <c r="G237" s="14" t="s">
        <v>957</v>
      </c>
      <c r="H237" s="77" t="s">
        <v>261</v>
      </c>
      <c r="I237" s="15">
        <v>1050</v>
      </c>
      <c r="J237" s="16">
        <v>42710</v>
      </c>
      <c r="K237" s="16">
        <v>42712</v>
      </c>
      <c r="L237" s="15">
        <v>1150</v>
      </c>
      <c r="M237" s="15" t="s">
        <v>1029</v>
      </c>
      <c r="N237" s="14" t="s">
        <v>954</v>
      </c>
    </row>
    <row r="238" spans="1:14" ht="33.75">
      <c r="A238" s="14" t="s">
        <v>955</v>
      </c>
      <c r="B238" s="24">
        <v>42711</v>
      </c>
      <c r="C238" s="14" t="s">
        <v>956</v>
      </c>
      <c r="D238" s="14" t="s">
        <v>111</v>
      </c>
      <c r="E238" s="14" t="s">
        <v>15</v>
      </c>
      <c r="F238" s="14"/>
      <c r="G238" s="14" t="s">
        <v>619</v>
      </c>
      <c r="H238" s="77" t="s">
        <v>958</v>
      </c>
      <c r="I238" s="15">
        <v>1860</v>
      </c>
      <c r="J238" s="16">
        <v>42713</v>
      </c>
      <c r="K238" s="16">
        <v>42724</v>
      </c>
      <c r="L238" s="15">
        <v>1860</v>
      </c>
      <c r="M238" s="15" t="s">
        <v>1040</v>
      </c>
      <c r="N238" s="14" t="s">
        <v>959</v>
      </c>
    </row>
    <row r="239" spans="1:14" ht="22.5">
      <c r="A239" s="14" t="s">
        <v>960</v>
      </c>
      <c r="B239" s="24">
        <v>42711</v>
      </c>
      <c r="C239" s="14" t="s">
        <v>961</v>
      </c>
      <c r="D239" s="14" t="s">
        <v>20</v>
      </c>
      <c r="E239" s="14" t="s">
        <v>15</v>
      </c>
      <c r="F239" s="14"/>
      <c r="G239" s="14" t="s">
        <v>619</v>
      </c>
      <c r="H239" s="77" t="s">
        <v>958</v>
      </c>
      <c r="I239" s="15">
        <v>22400</v>
      </c>
      <c r="J239" s="16">
        <v>42736</v>
      </c>
      <c r="K239" s="16">
        <v>43465</v>
      </c>
      <c r="L239" s="15">
        <f>2719.88+2506.55</f>
        <v>5226.43</v>
      </c>
      <c r="M239" s="15" t="s">
        <v>1041</v>
      </c>
      <c r="N239" s="14" t="s">
        <v>1042</v>
      </c>
    </row>
    <row r="240" spans="1:14" ht="45">
      <c r="A240" s="14" t="s">
        <v>962</v>
      </c>
      <c r="B240" s="24">
        <v>42711</v>
      </c>
      <c r="C240" s="119" t="s">
        <v>963</v>
      </c>
      <c r="D240" s="14" t="s">
        <v>20</v>
      </c>
      <c r="E240" s="14" t="s">
        <v>15</v>
      </c>
      <c r="F240" s="14"/>
      <c r="G240" s="14" t="s">
        <v>964</v>
      </c>
      <c r="H240" s="23" t="s">
        <v>965</v>
      </c>
      <c r="I240" s="15">
        <v>80</v>
      </c>
      <c r="J240" s="16">
        <v>42711</v>
      </c>
      <c r="K240" s="16">
        <v>42735</v>
      </c>
      <c r="L240" s="15">
        <v>80</v>
      </c>
      <c r="M240" s="15" t="s">
        <v>1030</v>
      </c>
      <c r="N240" s="14" t="s">
        <v>966</v>
      </c>
    </row>
    <row r="241" spans="1:14" ht="22.5">
      <c r="A241" s="14" t="s">
        <v>974</v>
      </c>
      <c r="B241" s="24">
        <v>42711</v>
      </c>
      <c r="C241" s="14" t="s">
        <v>967</v>
      </c>
      <c r="D241" s="14" t="s">
        <v>21</v>
      </c>
      <c r="E241" s="14" t="s">
        <v>15</v>
      </c>
      <c r="F241" s="14"/>
      <c r="G241" s="14" t="s">
        <v>471</v>
      </c>
      <c r="H241" s="77" t="s">
        <v>472</v>
      </c>
      <c r="I241" s="15">
        <v>8620</v>
      </c>
      <c r="J241" s="16">
        <v>42713</v>
      </c>
      <c r="K241" s="16">
        <v>42713</v>
      </c>
      <c r="L241" s="15">
        <v>8620</v>
      </c>
      <c r="M241" s="15" t="s">
        <v>1043</v>
      </c>
      <c r="N241" s="14" t="s">
        <v>968</v>
      </c>
    </row>
    <row r="242" spans="1:14" ht="22.5">
      <c r="A242" s="14" t="s">
        <v>975</v>
      </c>
      <c r="B242" s="24">
        <v>42711</v>
      </c>
      <c r="C242" s="14" t="s">
        <v>969</v>
      </c>
      <c r="D242" s="14" t="s">
        <v>111</v>
      </c>
      <c r="E242" s="14" t="s">
        <v>15</v>
      </c>
      <c r="F242" s="14"/>
      <c r="G242" s="14" t="s">
        <v>556</v>
      </c>
      <c r="H242" s="77" t="s">
        <v>880</v>
      </c>
      <c r="I242" s="15">
        <v>900</v>
      </c>
      <c r="J242" s="16">
        <v>42710</v>
      </c>
      <c r="K242" s="16">
        <v>42710</v>
      </c>
      <c r="L242" s="15">
        <v>900</v>
      </c>
      <c r="M242" s="15" t="s">
        <v>1032</v>
      </c>
      <c r="N242" s="14" t="s">
        <v>1031</v>
      </c>
    </row>
    <row r="243" spans="1:14" ht="22.5">
      <c r="A243" s="14" t="s">
        <v>970</v>
      </c>
      <c r="B243" s="104">
        <v>42716</v>
      </c>
      <c r="C243" s="105" t="s">
        <v>971</v>
      </c>
      <c r="D243" s="105" t="s">
        <v>21</v>
      </c>
      <c r="E243" s="105" t="s">
        <v>15</v>
      </c>
      <c r="F243" s="105"/>
      <c r="G243" s="105" t="s">
        <v>972</v>
      </c>
      <c r="H243" s="107">
        <v>1257490555</v>
      </c>
      <c r="I243" s="108">
        <v>220</v>
      </c>
      <c r="J243" s="109">
        <v>42709</v>
      </c>
      <c r="K243" s="109">
        <v>42735</v>
      </c>
      <c r="L243" s="108">
        <v>220</v>
      </c>
      <c r="M243" s="108" t="s">
        <v>1044</v>
      </c>
      <c r="N243" s="105" t="s">
        <v>973</v>
      </c>
    </row>
    <row r="244" spans="1:14" ht="22.5">
      <c r="A244" s="14" t="s">
        <v>976</v>
      </c>
      <c r="B244" s="24">
        <v>42718</v>
      </c>
      <c r="C244" s="14" t="s">
        <v>977</v>
      </c>
      <c r="D244" s="14" t="s">
        <v>20</v>
      </c>
      <c r="E244" s="14" t="s">
        <v>15</v>
      </c>
      <c r="F244" s="14"/>
      <c r="G244" s="14" t="s">
        <v>978</v>
      </c>
      <c r="H244" s="23" t="s">
        <v>772</v>
      </c>
      <c r="I244" s="15">
        <v>900</v>
      </c>
      <c r="J244" s="16">
        <v>42710</v>
      </c>
      <c r="K244" s="16">
        <v>42735</v>
      </c>
      <c r="L244" s="15">
        <v>900</v>
      </c>
      <c r="M244" s="15" t="s">
        <v>1045</v>
      </c>
      <c r="N244" s="14" t="s">
        <v>979</v>
      </c>
    </row>
    <row r="245" spans="1:14" ht="22.5">
      <c r="A245" s="14" t="s">
        <v>980</v>
      </c>
      <c r="B245" s="24">
        <v>42718</v>
      </c>
      <c r="C245" s="14" t="s">
        <v>981</v>
      </c>
      <c r="D245" s="14" t="s">
        <v>111</v>
      </c>
      <c r="E245" s="14" t="s">
        <v>15</v>
      </c>
      <c r="F245" s="14"/>
      <c r="G245" s="14" t="s">
        <v>536</v>
      </c>
      <c r="H245" s="77" t="s">
        <v>537</v>
      </c>
      <c r="I245" s="15">
        <v>900</v>
      </c>
      <c r="J245" s="16">
        <v>42717</v>
      </c>
      <c r="K245" s="16">
        <v>42718</v>
      </c>
      <c r="L245" s="15"/>
      <c r="M245" s="15" t="s">
        <v>1046</v>
      </c>
      <c r="N245" s="14" t="s">
        <v>982</v>
      </c>
    </row>
    <row r="246" spans="1:14" ht="22.5">
      <c r="A246" s="60" t="s">
        <v>984</v>
      </c>
      <c r="B246" s="24">
        <v>42724</v>
      </c>
      <c r="C246" s="60" t="s">
        <v>985</v>
      </c>
      <c r="D246" s="14" t="s">
        <v>21</v>
      </c>
      <c r="E246" s="14" t="s">
        <v>15</v>
      </c>
      <c r="F246" s="14"/>
      <c r="G246" s="76" t="s">
        <v>143</v>
      </c>
      <c r="H246" s="26" t="s">
        <v>144</v>
      </c>
      <c r="I246" s="15">
        <v>930</v>
      </c>
      <c r="J246" s="16">
        <v>42714</v>
      </c>
      <c r="K246" s="16">
        <v>42719</v>
      </c>
      <c r="L246" s="15">
        <v>930</v>
      </c>
      <c r="M246" s="15" t="s">
        <v>1047</v>
      </c>
      <c r="N246" s="14" t="s">
        <v>988</v>
      </c>
    </row>
    <row r="247" spans="1:14" ht="22.5">
      <c r="A247" s="60" t="s">
        <v>986</v>
      </c>
      <c r="B247" s="24">
        <v>42724</v>
      </c>
      <c r="C247" s="60" t="s">
        <v>987</v>
      </c>
      <c r="D247" s="14" t="s">
        <v>111</v>
      </c>
      <c r="E247" s="14" t="s">
        <v>15</v>
      </c>
      <c r="F247" s="14"/>
      <c r="G247" s="14" t="s">
        <v>739</v>
      </c>
      <c r="H247" s="23">
        <v>393730551</v>
      </c>
      <c r="I247" s="15">
        <v>150</v>
      </c>
      <c r="J247" s="16">
        <v>42713</v>
      </c>
      <c r="K247" s="16">
        <v>42713</v>
      </c>
      <c r="L247" s="15">
        <v>150</v>
      </c>
      <c r="M247" s="15" t="s">
        <v>1048</v>
      </c>
      <c r="N247" s="14" t="s">
        <v>989</v>
      </c>
    </row>
    <row r="248" spans="1:14" ht="22.5">
      <c r="A248" s="25" t="s">
        <v>990</v>
      </c>
      <c r="B248" s="24">
        <v>42724</v>
      </c>
      <c r="C248" s="60" t="s">
        <v>991</v>
      </c>
      <c r="D248" s="14" t="s">
        <v>20</v>
      </c>
      <c r="E248" s="14" t="s">
        <v>15</v>
      </c>
      <c r="F248" s="14"/>
      <c r="G248" s="14" t="s">
        <v>100</v>
      </c>
      <c r="H248" s="28">
        <v>11274970158</v>
      </c>
      <c r="I248" s="15">
        <v>1037.55</v>
      </c>
      <c r="J248" s="16">
        <v>42724</v>
      </c>
      <c r="K248" s="16">
        <v>43088</v>
      </c>
      <c r="L248" s="15">
        <f>(695.06+607.06)-((695.06+607.06)*26/100)</f>
        <v>963.56880000000001</v>
      </c>
      <c r="M248" s="15" t="s">
        <v>1049</v>
      </c>
      <c r="N248" s="14" t="s">
        <v>1073</v>
      </c>
    </row>
    <row r="249" spans="1:14" ht="22.5">
      <c r="A249" s="60" t="s">
        <v>992</v>
      </c>
      <c r="B249" s="24">
        <v>42724</v>
      </c>
      <c r="C249" s="60" t="s">
        <v>993</v>
      </c>
      <c r="D249" s="14" t="s">
        <v>20</v>
      </c>
      <c r="E249" s="14" t="s">
        <v>15</v>
      </c>
      <c r="F249" s="14"/>
      <c r="G249" s="14" t="s">
        <v>251</v>
      </c>
      <c r="H249" s="132" t="s">
        <v>252</v>
      </c>
      <c r="I249" s="15">
        <v>4000</v>
      </c>
      <c r="J249" s="16">
        <v>42736</v>
      </c>
      <c r="K249" s="16">
        <v>43100</v>
      </c>
      <c r="L249" s="15">
        <v>4000</v>
      </c>
      <c r="M249" s="15" t="s">
        <v>1050</v>
      </c>
      <c r="N249" s="14" t="s">
        <v>994</v>
      </c>
    </row>
    <row r="250" spans="1:14" ht="22.5">
      <c r="A250" s="60" t="s">
        <v>995</v>
      </c>
      <c r="B250" s="24">
        <v>42724</v>
      </c>
      <c r="C250" s="60" t="s">
        <v>996</v>
      </c>
      <c r="D250" s="14" t="s">
        <v>21</v>
      </c>
      <c r="E250" s="14" t="s">
        <v>15</v>
      </c>
      <c r="F250" s="14"/>
      <c r="G250" s="14" t="s">
        <v>471</v>
      </c>
      <c r="H250" s="77" t="s">
        <v>472</v>
      </c>
      <c r="I250" s="15">
        <v>7758.57</v>
      </c>
      <c r="J250" s="16">
        <v>42724</v>
      </c>
      <c r="K250" s="16">
        <v>42724</v>
      </c>
      <c r="L250" s="15">
        <v>7758.57</v>
      </c>
      <c r="M250" s="15" t="s">
        <v>1051</v>
      </c>
      <c r="N250" s="14" t="s">
        <v>999</v>
      </c>
    </row>
    <row r="251" spans="1:14" ht="22.5">
      <c r="A251" s="14" t="s">
        <v>997</v>
      </c>
      <c r="B251" s="24">
        <v>42725</v>
      </c>
      <c r="C251" s="14" t="s">
        <v>998</v>
      </c>
      <c r="D251" s="14" t="s">
        <v>20</v>
      </c>
      <c r="E251" s="14" t="s">
        <v>15</v>
      </c>
      <c r="F251" s="14"/>
      <c r="G251" s="14" t="s">
        <v>957</v>
      </c>
      <c r="H251" s="77" t="s">
        <v>261</v>
      </c>
      <c r="I251" s="15">
        <v>378</v>
      </c>
      <c r="J251" s="16">
        <v>42751</v>
      </c>
      <c r="K251" s="16">
        <v>42751</v>
      </c>
      <c r="L251" s="15">
        <f>171+228</f>
        <v>399</v>
      </c>
      <c r="M251" s="15" t="s">
        <v>1052</v>
      </c>
      <c r="N251" s="14" t="s">
        <v>1000</v>
      </c>
    </row>
    <row r="252" spans="1:14" ht="33.75">
      <c r="A252" s="14" t="s">
        <v>1001</v>
      </c>
      <c r="B252" s="24">
        <v>42726</v>
      </c>
      <c r="C252" s="14" t="s">
        <v>1002</v>
      </c>
      <c r="D252" s="14" t="s">
        <v>20</v>
      </c>
      <c r="E252" s="14" t="s">
        <v>15</v>
      </c>
      <c r="F252" s="14"/>
      <c r="G252" s="14" t="s">
        <v>1003</v>
      </c>
      <c r="H252" s="77" t="s">
        <v>1004</v>
      </c>
      <c r="I252" s="15">
        <v>12600</v>
      </c>
      <c r="J252" s="16">
        <v>42675</v>
      </c>
      <c r="K252" s="16">
        <v>42735</v>
      </c>
      <c r="L252" s="15">
        <v>12600</v>
      </c>
      <c r="M252" s="15" t="s">
        <v>1034</v>
      </c>
      <c r="N252" s="14" t="s">
        <v>1033</v>
      </c>
    </row>
    <row r="253" spans="1:14" ht="22.5">
      <c r="A253" s="14" t="s">
        <v>1005</v>
      </c>
      <c r="B253" s="24">
        <v>43096</v>
      </c>
      <c r="C253" s="14" t="s">
        <v>1006</v>
      </c>
      <c r="D253" s="14" t="s">
        <v>1007</v>
      </c>
      <c r="E253" s="14" t="s">
        <v>15</v>
      </c>
      <c r="F253" s="14"/>
      <c r="G253" s="14" t="s">
        <v>171</v>
      </c>
      <c r="H253" s="77" t="s">
        <v>172</v>
      </c>
      <c r="I253" s="15">
        <v>114.3</v>
      </c>
      <c r="J253" s="16">
        <v>42734</v>
      </c>
      <c r="K253" s="16">
        <v>42765</v>
      </c>
      <c r="L253" s="15">
        <v>114.3</v>
      </c>
      <c r="M253" s="15" t="s">
        <v>1053</v>
      </c>
      <c r="N253" s="14" t="s">
        <v>1008</v>
      </c>
    </row>
    <row r="254" spans="1:14" ht="22.5">
      <c r="A254" s="60" t="s">
        <v>1009</v>
      </c>
      <c r="B254" s="24">
        <v>42733</v>
      </c>
      <c r="C254" s="14" t="s">
        <v>1010</v>
      </c>
      <c r="D254" s="14" t="s">
        <v>20</v>
      </c>
      <c r="E254" s="14" t="s">
        <v>15</v>
      </c>
      <c r="F254" s="14"/>
      <c r="G254" s="14" t="s">
        <v>480</v>
      </c>
      <c r="H254" s="27" t="s">
        <v>479</v>
      </c>
      <c r="I254" s="15">
        <v>100</v>
      </c>
      <c r="J254" s="16">
        <v>42668</v>
      </c>
      <c r="K254" s="16">
        <v>42668</v>
      </c>
      <c r="L254" s="15">
        <v>100</v>
      </c>
      <c r="M254" s="15" t="s">
        <v>1054</v>
      </c>
      <c r="N254" s="14" t="s">
        <v>1057</v>
      </c>
    </row>
    <row r="255" spans="1:14" ht="22.5">
      <c r="A255" s="111" t="s">
        <v>1011</v>
      </c>
      <c r="B255" s="104">
        <v>42733</v>
      </c>
      <c r="C255" s="105" t="s">
        <v>1012</v>
      </c>
      <c r="D255" s="105" t="s">
        <v>111</v>
      </c>
      <c r="E255" s="105" t="s">
        <v>121</v>
      </c>
      <c r="F255" s="105"/>
      <c r="G255" s="105" t="s">
        <v>595</v>
      </c>
      <c r="H255" s="28">
        <v>2234270540</v>
      </c>
      <c r="I255" s="108">
        <v>78375.199999999997</v>
      </c>
      <c r="J255" s="109">
        <v>42767</v>
      </c>
      <c r="K255" s="109">
        <v>42825</v>
      </c>
      <c r="L255" s="108"/>
      <c r="M255" s="108" t="s">
        <v>1055</v>
      </c>
      <c r="N255" s="14" t="s">
        <v>1056</v>
      </c>
    </row>
    <row r="256" spans="1:14" ht="22.5">
      <c r="A256" s="25" t="s">
        <v>1013</v>
      </c>
      <c r="B256" s="24">
        <v>42733</v>
      </c>
      <c r="C256" s="14" t="s">
        <v>1014</v>
      </c>
      <c r="D256" s="14" t="s">
        <v>20</v>
      </c>
      <c r="E256" s="14" t="s">
        <v>15</v>
      </c>
      <c r="F256" s="14"/>
      <c r="G256" s="14" t="s">
        <v>1058</v>
      </c>
      <c r="H256" s="142" t="s">
        <v>1059</v>
      </c>
      <c r="I256" s="15">
        <v>3000</v>
      </c>
      <c r="J256" s="16"/>
      <c r="K256" s="16"/>
      <c r="L256" s="15"/>
      <c r="M256" s="15" t="s">
        <v>1060</v>
      </c>
      <c r="N256" s="14" t="s">
        <v>1061</v>
      </c>
    </row>
    <row r="257" spans="1:14" ht="22.5">
      <c r="A257" s="25" t="s">
        <v>1015</v>
      </c>
      <c r="B257" s="24">
        <v>42733</v>
      </c>
      <c r="C257" s="25" t="s">
        <v>1016</v>
      </c>
      <c r="D257" s="14" t="s">
        <v>20</v>
      </c>
      <c r="E257" s="14" t="s">
        <v>15</v>
      </c>
      <c r="F257" s="14"/>
      <c r="G257" s="14" t="s">
        <v>1017</v>
      </c>
      <c r="H257" s="25">
        <v>1140590421</v>
      </c>
      <c r="I257" s="15">
        <v>400</v>
      </c>
      <c r="J257" s="16">
        <v>42643</v>
      </c>
      <c r="K257" s="16">
        <v>42735</v>
      </c>
      <c r="L257" s="15">
        <v>120</v>
      </c>
      <c r="M257" s="15"/>
      <c r="N257" s="14" t="s">
        <v>476</v>
      </c>
    </row>
  </sheetData>
  <mergeCells count="2">
    <mergeCell ref="A2:N2"/>
    <mergeCell ref="G3:H3"/>
  </mergeCells>
  <hyperlinks>
    <hyperlink ref="A70" r:id="rId1" display="https://smartcig.anticorruzione.it/AVCP-SmartCig/preparaDettaglioComunicazioneOS.action?codDettaglioCarnet=27007736"/>
  </hyperlinks>
  <pageMargins left="0.70866141732283472" right="0.70866141732283472" top="0.74803149606299213" bottom="0.74803149606299213" header="0.31496062992125984" footer="0.31496062992125984"/>
  <pageSetup paperSize="9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5"/>
  <sheetViews>
    <sheetView workbookViewId="0">
      <selection activeCell="A19" sqref="A19:XFD19"/>
    </sheetView>
  </sheetViews>
  <sheetFormatPr defaultColWidth="21.5703125" defaultRowHeight="11.25"/>
  <cols>
    <col min="1" max="1" width="12" style="1" customWidth="1"/>
    <col min="2" max="2" width="14.28515625" style="1" customWidth="1"/>
    <col min="3" max="3" width="33.140625" style="1" customWidth="1"/>
    <col min="4" max="4" width="15.5703125" style="1" customWidth="1"/>
    <col min="5" max="5" width="20.42578125" style="1" customWidth="1"/>
    <col min="6" max="6" width="18.7109375" style="1" customWidth="1"/>
    <col min="7" max="7" width="16.140625" style="1" customWidth="1"/>
    <col min="8" max="8" width="18" style="83" customWidth="1"/>
    <col min="9" max="9" width="17.85546875" style="20" customWidth="1"/>
    <col min="10" max="10" width="13.7109375" style="21" customWidth="1"/>
    <col min="11" max="11" width="16" style="21" customWidth="1"/>
    <col min="12" max="12" width="16.85546875" style="20" customWidth="1"/>
    <col min="13" max="13" width="21.28515625" style="20" customWidth="1"/>
    <col min="14" max="14" width="18.140625" style="1" customWidth="1"/>
    <col min="15" max="16384" width="21.5703125" style="1"/>
  </cols>
  <sheetData>
    <row r="1" spans="1:15" ht="12.75">
      <c r="A1" s="163" t="s">
        <v>86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5" s="6" customFormat="1" ht="33.7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701</v>
      </c>
      <c r="G2" s="164" t="s">
        <v>5</v>
      </c>
      <c r="H2" s="165"/>
      <c r="I2" s="4" t="s">
        <v>6</v>
      </c>
      <c r="J2" s="5" t="s">
        <v>7</v>
      </c>
      <c r="K2" s="5" t="s">
        <v>8</v>
      </c>
      <c r="L2" s="4" t="s">
        <v>9</v>
      </c>
      <c r="M2" s="4" t="s">
        <v>10</v>
      </c>
      <c r="N2" s="4" t="s">
        <v>11</v>
      </c>
      <c r="O2" s="4" t="s">
        <v>587</v>
      </c>
    </row>
    <row r="3" spans="1:15" s="6" customFormat="1">
      <c r="A3" s="112"/>
      <c r="B3" s="8"/>
      <c r="C3" s="8"/>
      <c r="D3" s="8"/>
      <c r="E3" s="8"/>
      <c r="F3" s="8"/>
      <c r="G3" s="9" t="s">
        <v>12</v>
      </c>
      <c r="H3" s="87" t="s">
        <v>13</v>
      </c>
      <c r="I3" s="10"/>
      <c r="J3" s="11"/>
      <c r="K3" s="11"/>
      <c r="L3" s="10"/>
      <c r="M3" s="10"/>
      <c r="N3" s="8"/>
      <c r="O3" s="82"/>
    </row>
    <row r="4" spans="1:15" s="6" customFormat="1">
      <c r="A4" s="113" t="s">
        <v>750</v>
      </c>
      <c r="B4" s="13"/>
      <c r="C4" s="14"/>
      <c r="D4" s="14"/>
      <c r="E4" s="14"/>
      <c r="F4" s="14"/>
      <c r="G4" s="32"/>
      <c r="H4" s="85"/>
      <c r="I4" s="58"/>
      <c r="J4" s="38">
        <v>42377</v>
      </c>
      <c r="K4" s="39">
        <v>42408</v>
      </c>
      <c r="L4" s="58">
        <v>1173.6199999999999</v>
      </c>
      <c r="M4" s="33" t="s">
        <v>189</v>
      </c>
      <c r="N4" s="42" t="s">
        <v>17</v>
      </c>
      <c r="O4" s="82"/>
    </row>
    <row r="5" spans="1:15">
      <c r="A5" s="113"/>
      <c r="B5" s="13"/>
      <c r="C5" s="14"/>
      <c r="D5" s="14"/>
      <c r="E5" s="14"/>
      <c r="F5" s="14"/>
      <c r="G5" s="33"/>
      <c r="H5" s="26"/>
      <c r="I5" s="45"/>
      <c r="J5" s="38">
        <v>42370</v>
      </c>
      <c r="K5" s="38">
        <v>42735</v>
      </c>
      <c r="L5" s="59">
        <v>911.7</v>
      </c>
      <c r="M5" s="33" t="s">
        <v>192</v>
      </c>
      <c r="N5" s="42"/>
      <c r="O5" s="14"/>
    </row>
    <row r="6" spans="1:15">
      <c r="A6" s="113"/>
      <c r="B6" s="13"/>
      <c r="C6" s="14"/>
      <c r="D6" s="14"/>
      <c r="E6" s="14"/>
      <c r="F6" s="14"/>
      <c r="G6" s="32"/>
      <c r="H6" s="85"/>
      <c r="I6" s="45"/>
      <c r="J6" s="38">
        <v>42377</v>
      </c>
      <c r="K6" s="38">
        <v>42408</v>
      </c>
      <c r="L6" s="59">
        <v>119.67</v>
      </c>
      <c r="M6" s="33" t="s">
        <v>194</v>
      </c>
      <c r="N6" s="42" t="s">
        <v>17</v>
      </c>
      <c r="O6" s="14"/>
    </row>
    <row r="7" spans="1:15">
      <c r="A7" s="113"/>
      <c r="B7" s="17"/>
      <c r="C7" s="12"/>
      <c r="D7" s="14"/>
      <c r="E7" s="14"/>
      <c r="F7" s="14"/>
      <c r="G7" s="34"/>
      <c r="H7" s="26"/>
      <c r="I7" s="45"/>
      <c r="J7" s="38">
        <v>42370</v>
      </c>
      <c r="K7" s="38">
        <v>42735</v>
      </c>
      <c r="L7" s="59">
        <v>39000</v>
      </c>
      <c r="M7" s="33" t="s">
        <v>195</v>
      </c>
      <c r="N7" s="42"/>
      <c r="O7" s="14"/>
    </row>
    <row r="8" spans="1:15">
      <c r="A8" s="113"/>
      <c r="B8" s="17"/>
      <c r="C8" s="14"/>
      <c r="D8" s="14"/>
      <c r="E8" s="14"/>
      <c r="F8" s="14"/>
      <c r="G8" s="14"/>
      <c r="H8" s="26"/>
      <c r="I8" s="45"/>
      <c r="J8" s="40">
        <v>42384</v>
      </c>
      <c r="K8" s="40">
        <v>42384</v>
      </c>
      <c r="L8" s="59">
        <v>1180</v>
      </c>
      <c r="M8" s="35" t="s">
        <v>197</v>
      </c>
      <c r="N8" s="43" t="s">
        <v>16</v>
      </c>
      <c r="O8" s="14"/>
    </row>
    <row r="9" spans="1:15">
      <c r="A9" s="12"/>
      <c r="B9" s="18"/>
      <c r="C9" s="12"/>
      <c r="D9" s="14"/>
      <c r="E9" s="14"/>
      <c r="F9" s="14"/>
      <c r="G9" s="14"/>
      <c r="H9" s="86"/>
      <c r="I9" s="45"/>
      <c r="J9" s="40">
        <v>42379</v>
      </c>
      <c r="K9" s="41">
        <v>42379</v>
      </c>
      <c r="L9" s="59">
        <v>1100</v>
      </c>
      <c r="M9" s="36" t="s">
        <v>199</v>
      </c>
      <c r="N9" s="44" t="s">
        <v>16</v>
      </c>
      <c r="O9" s="14"/>
    </row>
    <row r="10" spans="1:15">
      <c r="A10" s="12"/>
      <c r="B10" s="18"/>
      <c r="C10" s="14"/>
      <c r="D10" s="14"/>
      <c r="E10" s="14"/>
      <c r="F10" s="14"/>
      <c r="G10" s="37"/>
      <c r="H10" s="26"/>
      <c r="I10" s="45"/>
      <c r="J10" s="40"/>
      <c r="K10" s="41"/>
      <c r="L10" s="59"/>
      <c r="M10" s="36"/>
      <c r="N10" s="44"/>
      <c r="O10" s="14"/>
    </row>
    <row r="11" spans="1:15" s="48" customFormat="1" ht="14.25">
      <c r="A11" s="55"/>
      <c r="B11" s="56"/>
      <c r="C11" s="37"/>
      <c r="D11" s="37"/>
      <c r="E11" s="37"/>
      <c r="F11" s="37"/>
      <c r="G11" s="37"/>
      <c r="H11" s="54"/>
      <c r="I11" s="57"/>
      <c r="J11" s="166"/>
      <c r="K11" s="166"/>
      <c r="L11" s="166"/>
      <c r="M11" s="166"/>
      <c r="N11" s="166"/>
      <c r="O11" s="37"/>
    </row>
    <row r="12" spans="1:15">
      <c r="A12" s="12"/>
      <c r="B12" s="19"/>
      <c r="C12" s="14"/>
      <c r="D12" s="14"/>
      <c r="E12" s="14"/>
      <c r="F12" s="14"/>
      <c r="G12" s="14"/>
      <c r="H12" s="86"/>
      <c r="I12" s="45"/>
      <c r="J12" s="39"/>
      <c r="K12" s="39"/>
      <c r="L12" s="59"/>
      <c r="M12" s="15"/>
      <c r="N12" s="42"/>
      <c r="O12" s="14"/>
    </row>
    <row r="13" spans="1:15">
      <c r="A13" s="14"/>
      <c r="B13" s="13"/>
      <c r="C13" s="14"/>
      <c r="D13" s="14"/>
      <c r="E13" s="14"/>
      <c r="F13" s="14"/>
      <c r="G13" s="14"/>
      <c r="H13" s="95"/>
      <c r="I13" s="45"/>
      <c r="J13" s="39"/>
      <c r="K13" s="39"/>
      <c r="L13" s="59"/>
      <c r="M13" s="15"/>
      <c r="N13" s="42"/>
      <c r="O13" s="14"/>
    </row>
    <row r="14" spans="1:15">
      <c r="A14" s="14"/>
      <c r="B14" s="13"/>
      <c r="C14" s="14"/>
      <c r="D14" s="14"/>
      <c r="E14" s="14"/>
      <c r="F14" s="14"/>
      <c r="G14" s="14"/>
      <c r="H14" s="86"/>
      <c r="I14" s="45"/>
      <c r="J14" s="39"/>
      <c r="K14" s="39"/>
      <c r="L14" s="59"/>
      <c r="M14" s="15"/>
      <c r="N14" s="42"/>
      <c r="O14" s="14"/>
    </row>
    <row r="15" spans="1:15">
      <c r="A15" s="14"/>
      <c r="B15" s="13"/>
      <c r="C15" s="14"/>
      <c r="D15" s="14"/>
      <c r="E15" s="14"/>
      <c r="F15" s="14"/>
      <c r="G15" s="14"/>
      <c r="H15" s="26"/>
      <c r="I15" s="45"/>
      <c r="J15" s="89"/>
      <c r="K15" s="89"/>
      <c r="L15" s="90"/>
      <c r="M15" s="36"/>
      <c r="N15" s="91"/>
      <c r="O15" s="14"/>
    </row>
    <row r="16" spans="1:15">
      <c r="A16" s="14"/>
      <c r="B16" s="13"/>
      <c r="C16" s="14"/>
      <c r="D16" s="14"/>
      <c r="E16" s="14"/>
      <c r="F16" s="14"/>
      <c r="G16" s="14"/>
      <c r="H16" s="26"/>
      <c r="I16" s="45"/>
      <c r="J16" s="89"/>
      <c r="K16" s="89"/>
      <c r="L16" s="90"/>
      <c r="M16" s="36"/>
      <c r="N16" s="91"/>
      <c r="O16" s="14"/>
    </row>
    <row r="17" spans="1:15">
      <c r="A17" s="14"/>
      <c r="B17" s="13"/>
      <c r="C17" s="14"/>
      <c r="D17" s="14"/>
      <c r="E17" s="14"/>
      <c r="F17" s="14"/>
      <c r="G17" s="14"/>
      <c r="H17" s="26"/>
      <c r="I17" s="45"/>
      <c r="J17" s="89"/>
      <c r="K17" s="89"/>
      <c r="L17" s="90"/>
      <c r="M17" s="36"/>
      <c r="N17" s="91"/>
      <c r="O17" s="14"/>
    </row>
    <row r="18" spans="1:15">
      <c r="A18" s="14"/>
      <c r="B18" s="13"/>
      <c r="C18" s="14"/>
      <c r="D18" s="14"/>
      <c r="E18" s="14"/>
      <c r="F18" s="14"/>
      <c r="G18" s="14"/>
      <c r="H18" s="26"/>
      <c r="I18" s="45"/>
      <c r="J18" s="39"/>
      <c r="K18" s="39"/>
      <c r="L18" s="59"/>
      <c r="M18" s="15"/>
      <c r="N18" s="42"/>
      <c r="O18" s="14"/>
    </row>
    <row r="19" spans="1:15">
      <c r="A19" s="14"/>
      <c r="B19" s="23"/>
      <c r="C19" s="14"/>
      <c r="D19" s="14"/>
      <c r="E19" s="14"/>
      <c r="F19" s="14"/>
      <c r="G19" s="14"/>
      <c r="H19" s="26"/>
      <c r="I19" s="45"/>
      <c r="J19" s="39"/>
      <c r="K19" s="39"/>
      <c r="L19" s="59"/>
      <c r="M19" s="15"/>
      <c r="N19" s="14"/>
      <c r="O19" s="14"/>
    </row>
    <row r="20" spans="1:15">
      <c r="A20" s="14"/>
      <c r="B20" s="13"/>
      <c r="C20" s="14"/>
      <c r="D20" s="14"/>
      <c r="E20" s="14"/>
      <c r="F20" s="14"/>
      <c r="G20" s="14"/>
      <c r="H20" s="26"/>
      <c r="I20" s="15"/>
      <c r="J20" s="16"/>
      <c r="K20" s="16"/>
      <c r="L20" s="58"/>
      <c r="M20" s="15"/>
      <c r="N20" s="14"/>
      <c r="O20" s="14"/>
    </row>
    <row r="21" spans="1:15">
      <c r="A21" s="14"/>
      <c r="B21" s="13"/>
      <c r="C21" s="14"/>
      <c r="D21" s="14"/>
      <c r="E21" s="14"/>
      <c r="F21" s="14"/>
      <c r="G21" s="14"/>
      <c r="H21" s="26"/>
      <c r="I21" s="15"/>
      <c r="J21" s="16"/>
      <c r="K21" s="16"/>
      <c r="L21" s="59"/>
      <c r="M21" s="15"/>
      <c r="N21" s="14"/>
      <c r="O21" s="14"/>
    </row>
    <row r="22" spans="1:15">
      <c r="A22" s="14"/>
      <c r="B22" s="13"/>
      <c r="C22" s="14"/>
      <c r="D22" s="14"/>
      <c r="E22" s="14"/>
      <c r="F22" s="14"/>
      <c r="G22" s="14"/>
      <c r="H22" s="85"/>
      <c r="I22" s="15"/>
      <c r="J22" s="16"/>
      <c r="K22" s="16"/>
      <c r="L22" s="59"/>
      <c r="M22" s="15"/>
      <c r="N22" s="14"/>
      <c r="O22" s="14"/>
    </row>
    <row r="23" spans="1:15">
      <c r="A23" s="14"/>
      <c r="B23" s="13"/>
      <c r="C23" s="14"/>
      <c r="D23" s="14"/>
      <c r="E23" s="14"/>
      <c r="F23" s="14"/>
      <c r="G23" s="14"/>
      <c r="H23" s="26"/>
      <c r="I23" s="15"/>
      <c r="J23" s="16"/>
      <c r="K23" s="16"/>
      <c r="L23" s="59"/>
      <c r="M23" s="15"/>
      <c r="N23" s="14"/>
      <c r="O23" s="14"/>
    </row>
    <row r="24" spans="1:15">
      <c r="A24" s="14"/>
      <c r="B24" s="13"/>
      <c r="C24" s="14"/>
      <c r="D24" s="14"/>
      <c r="E24" s="14"/>
      <c r="F24" s="14"/>
      <c r="G24" s="14"/>
      <c r="H24" s="26"/>
      <c r="I24" s="15"/>
      <c r="J24" s="16"/>
      <c r="K24" s="16"/>
      <c r="L24" s="59"/>
      <c r="M24" s="15"/>
      <c r="N24" s="14"/>
      <c r="O24" s="14"/>
    </row>
    <row r="25" spans="1:15">
      <c r="A25" s="14"/>
      <c r="B25" s="13"/>
      <c r="C25" s="14"/>
      <c r="D25" s="14"/>
      <c r="E25" s="14"/>
      <c r="F25" s="14"/>
      <c r="G25" s="14"/>
      <c r="H25" s="26"/>
      <c r="I25" s="15"/>
      <c r="J25" s="16"/>
      <c r="K25" s="16"/>
      <c r="L25" s="59"/>
      <c r="M25" s="15"/>
      <c r="N25" s="14"/>
      <c r="O25" s="14"/>
    </row>
    <row r="26" spans="1:15">
      <c r="A26" s="14"/>
      <c r="B26" s="13"/>
      <c r="C26" s="14"/>
      <c r="D26" s="14"/>
      <c r="E26" s="14"/>
      <c r="F26" s="14"/>
      <c r="G26" s="14"/>
      <c r="H26" s="31"/>
      <c r="I26" s="15"/>
      <c r="J26" s="16"/>
      <c r="K26" s="16"/>
      <c r="L26" s="59"/>
      <c r="M26" s="15"/>
      <c r="N26" s="14"/>
      <c r="O26" s="14"/>
    </row>
    <row r="27" spans="1:15">
      <c r="A27" s="14"/>
      <c r="B27" s="13"/>
      <c r="C27" s="14"/>
      <c r="D27" s="14"/>
      <c r="E27" s="14"/>
      <c r="F27" s="14"/>
      <c r="G27" s="14"/>
      <c r="H27" s="26"/>
      <c r="I27" s="15"/>
      <c r="J27" s="16"/>
      <c r="K27" s="16"/>
      <c r="L27" s="59"/>
      <c r="M27" s="15"/>
      <c r="N27" s="14"/>
      <c r="O27" s="14"/>
    </row>
    <row r="28" spans="1:15">
      <c r="A28" s="14"/>
      <c r="B28" s="13"/>
      <c r="C28" s="14"/>
      <c r="D28" s="14"/>
      <c r="E28" s="14"/>
      <c r="F28" s="14"/>
      <c r="G28" s="14"/>
      <c r="H28" s="26"/>
      <c r="I28" s="15"/>
      <c r="J28" s="16"/>
      <c r="K28" s="16"/>
      <c r="L28" s="59"/>
      <c r="M28" s="15"/>
      <c r="N28" s="14"/>
      <c r="O28" s="14" t="s">
        <v>168</v>
      </c>
    </row>
    <row r="29" spans="1:15">
      <c r="A29" s="14"/>
      <c r="B29" s="13"/>
      <c r="C29" s="14"/>
      <c r="D29" s="14"/>
      <c r="E29" s="14"/>
      <c r="F29" s="14"/>
      <c r="G29" s="14"/>
      <c r="H29" s="26"/>
      <c r="I29" s="15"/>
      <c r="J29" s="16"/>
      <c r="K29" s="16"/>
      <c r="L29" s="59"/>
      <c r="M29" s="15"/>
      <c r="N29" s="14"/>
      <c r="O29" s="14"/>
    </row>
    <row r="30" spans="1:15">
      <c r="A30" s="14"/>
      <c r="B30" s="13"/>
      <c r="C30" s="14"/>
      <c r="D30" s="14"/>
      <c r="E30" s="14"/>
      <c r="F30" s="14"/>
      <c r="G30" s="14"/>
      <c r="H30" s="47"/>
      <c r="I30" s="15"/>
      <c r="J30" s="16"/>
      <c r="K30" s="16"/>
      <c r="L30" s="59"/>
      <c r="M30" s="15"/>
      <c r="N30" s="14"/>
      <c r="O30" s="14"/>
    </row>
    <row r="31" spans="1:15">
      <c r="A31" s="14"/>
      <c r="B31" s="13"/>
      <c r="C31" s="14"/>
      <c r="D31" s="14"/>
      <c r="E31" s="14"/>
      <c r="F31" s="14"/>
      <c r="G31" s="14"/>
      <c r="H31" s="26"/>
      <c r="I31" s="15"/>
      <c r="J31" s="16"/>
      <c r="K31" s="16"/>
      <c r="L31" s="59"/>
      <c r="M31" s="15"/>
      <c r="N31" s="14"/>
      <c r="O31" s="14" t="s">
        <v>287</v>
      </c>
    </row>
    <row r="32" spans="1:15">
      <c r="A32" s="14"/>
      <c r="B32" s="13"/>
      <c r="C32" s="14"/>
      <c r="D32" s="14"/>
      <c r="E32" s="14"/>
      <c r="F32" s="14"/>
      <c r="G32" s="14"/>
      <c r="H32" s="31"/>
      <c r="I32" s="15"/>
      <c r="J32" s="16"/>
      <c r="K32" s="16"/>
      <c r="L32" s="59"/>
      <c r="M32" s="15"/>
      <c r="N32" s="14"/>
      <c r="O32" s="14"/>
    </row>
    <row r="33" spans="1:21" s="22" customFormat="1">
      <c r="A33" s="14"/>
      <c r="B33" s="13"/>
      <c r="C33" s="14"/>
      <c r="D33" s="14"/>
      <c r="E33" s="14"/>
      <c r="F33" s="14"/>
      <c r="G33" s="14"/>
      <c r="H33" s="26"/>
      <c r="I33" s="15"/>
      <c r="J33" s="16"/>
      <c r="K33" s="16"/>
      <c r="L33" s="15"/>
      <c r="M33" s="15"/>
      <c r="N33" s="14"/>
      <c r="O33" s="14"/>
      <c r="P33" s="48"/>
      <c r="Q33" s="48"/>
      <c r="R33" s="48"/>
      <c r="S33" s="48"/>
      <c r="T33" s="48"/>
      <c r="U33" s="48"/>
    </row>
    <row r="34" spans="1:21">
      <c r="A34" s="14"/>
      <c r="B34" s="13"/>
      <c r="C34" s="14"/>
      <c r="D34" s="14"/>
      <c r="E34" s="14"/>
      <c r="F34" s="14"/>
      <c r="G34" s="14"/>
      <c r="H34" s="28"/>
      <c r="I34" s="15"/>
      <c r="J34" s="16"/>
      <c r="K34" s="16"/>
      <c r="L34" s="59"/>
      <c r="M34" s="15"/>
      <c r="N34" s="14"/>
      <c r="O34" s="14"/>
    </row>
    <row r="35" spans="1:21">
      <c r="A35" s="14"/>
      <c r="B35" s="13"/>
      <c r="C35" s="14"/>
      <c r="D35" s="14"/>
      <c r="E35" s="14"/>
      <c r="F35" s="14"/>
      <c r="G35" s="23"/>
      <c r="H35" s="27"/>
      <c r="I35" s="15"/>
      <c r="J35" s="16"/>
      <c r="K35" s="16"/>
      <c r="L35" s="59"/>
      <c r="M35" s="15"/>
      <c r="N35" s="14"/>
      <c r="O35" s="14"/>
    </row>
    <row r="36" spans="1:21">
      <c r="A36" s="25"/>
      <c r="B36" s="24"/>
      <c r="C36" s="14"/>
      <c r="D36" s="14"/>
      <c r="E36" s="14"/>
      <c r="F36" s="14"/>
      <c r="G36" s="23"/>
      <c r="H36" s="26"/>
      <c r="I36" s="15"/>
      <c r="J36" s="16"/>
      <c r="K36" s="16"/>
      <c r="L36" s="59"/>
      <c r="M36" s="15"/>
      <c r="N36" s="14"/>
      <c r="O36" s="14"/>
    </row>
    <row r="37" spans="1:21">
      <c r="A37" s="25"/>
      <c r="B37" s="24"/>
      <c r="C37" s="14"/>
      <c r="D37" s="14"/>
      <c r="E37" s="14"/>
      <c r="F37" s="14"/>
      <c r="G37" s="23"/>
      <c r="H37" s="27"/>
      <c r="I37" s="15"/>
      <c r="J37" s="16"/>
      <c r="K37" s="16"/>
      <c r="L37" s="59"/>
      <c r="M37" s="15"/>
      <c r="N37" s="14"/>
      <c r="O37" s="14"/>
    </row>
    <row r="38" spans="1:21">
      <c r="A38" s="25"/>
      <c r="B38" s="24"/>
      <c r="C38" s="14"/>
      <c r="D38" s="14"/>
      <c r="E38" s="14"/>
      <c r="F38" s="14"/>
      <c r="G38" s="23"/>
      <c r="H38" s="27"/>
      <c r="I38" s="15"/>
      <c r="J38" s="16"/>
      <c r="K38" s="16"/>
      <c r="L38" s="59"/>
      <c r="M38" s="15"/>
      <c r="N38" s="14"/>
      <c r="O38" s="14"/>
    </row>
    <row r="39" spans="1:21">
      <c r="A39" s="25"/>
      <c r="B39" s="24"/>
      <c r="C39" s="14"/>
      <c r="D39" s="14"/>
      <c r="E39" s="14"/>
      <c r="F39" s="14"/>
      <c r="G39" s="23"/>
      <c r="H39" s="28"/>
      <c r="I39" s="15"/>
      <c r="J39" s="16"/>
      <c r="K39" s="16"/>
      <c r="L39" s="59"/>
      <c r="M39" s="15"/>
      <c r="N39" s="14"/>
      <c r="O39" s="14"/>
    </row>
    <row r="40" spans="1:21">
      <c r="A40" s="25"/>
      <c r="B40" s="24"/>
      <c r="C40" s="25"/>
      <c r="D40" s="14"/>
      <c r="E40" s="14"/>
      <c r="F40" s="14"/>
      <c r="G40" s="23"/>
      <c r="H40" s="28"/>
      <c r="I40" s="15"/>
      <c r="J40" s="16"/>
      <c r="K40" s="16"/>
      <c r="L40" s="59"/>
      <c r="M40" s="15"/>
      <c r="N40" s="14"/>
      <c r="O40" s="14"/>
    </row>
    <row r="41" spans="1:21" ht="56.25">
      <c r="A41" s="25"/>
      <c r="B41" s="24"/>
      <c r="C41" s="25"/>
      <c r="D41" s="14"/>
      <c r="E41" s="14"/>
      <c r="F41" s="14"/>
      <c r="G41" s="23"/>
      <c r="H41" s="26"/>
      <c r="I41" s="15"/>
      <c r="J41" s="16"/>
      <c r="K41" s="16"/>
      <c r="L41" s="59"/>
      <c r="M41" s="15"/>
      <c r="N41" s="14"/>
      <c r="O41" s="14" t="s">
        <v>157</v>
      </c>
    </row>
    <row r="42" spans="1:21">
      <c r="A42" s="25"/>
      <c r="B42" s="24"/>
      <c r="C42" s="14"/>
      <c r="D42" s="14"/>
      <c r="E42" s="14"/>
      <c r="F42" s="14"/>
      <c r="G42" s="23"/>
      <c r="H42" s="26"/>
      <c r="I42" s="15"/>
      <c r="J42" s="16"/>
      <c r="K42" s="16"/>
      <c r="L42" s="59"/>
      <c r="M42" s="15"/>
      <c r="N42" s="14"/>
      <c r="O42" s="14"/>
    </row>
    <row r="43" spans="1:21">
      <c r="A43" s="25"/>
      <c r="B43" s="24"/>
      <c r="C43" s="29"/>
      <c r="D43" s="14"/>
      <c r="E43" s="14"/>
      <c r="F43" s="14"/>
      <c r="G43" s="14"/>
      <c r="H43" s="26"/>
      <c r="I43" s="15"/>
      <c r="J43" s="16"/>
      <c r="K43" s="16"/>
      <c r="L43" s="59"/>
      <c r="M43" s="15"/>
      <c r="N43" s="14"/>
      <c r="O43" s="14"/>
    </row>
    <row r="44" spans="1:21" s="48" customFormat="1">
      <c r="A44" s="51"/>
      <c r="B44" s="52"/>
      <c r="C44" s="53"/>
      <c r="D44" s="37"/>
      <c r="E44" s="37"/>
      <c r="F44" s="37"/>
      <c r="G44" s="37"/>
      <c r="H44" s="54"/>
      <c r="I44" s="36"/>
      <c r="J44" s="50"/>
      <c r="K44" s="50"/>
      <c r="L44" s="59"/>
      <c r="M44" s="36"/>
      <c r="N44" s="37"/>
      <c r="O44" s="37"/>
    </row>
    <row r="45" spans="1:21" s="48" customFormat="1">
      <c r="A45" s="33"/>
      <c r="B45" s="52"/>
      <c r="C45" s="53"/>
      <c r="D45" s="37"/>
      <c r="E45" s="37"/>
      <c r="F45" s="37"/>
      <c r="G45" s="37"/>
      <c r="H45" s="54"/>
      <c r="I45" s="36"/>
      <c r="J45" s="50"/>
      <c r="K45" s="50"/>
      <c r="L45" s="59"/>
      <c r="M45" s="36"/>
      <c r="N45" s="37"/>
      <c r="O45" s="37"/>
    </row>
    <row r="46" spans="1:21" s="48" customFormat="1">
      <c r="A46" s="33"/>
      <c r="B46" s="52"/>
      <c r="C46" s="53"/>
      <c r="D46" s="37"/>
      <c r="E46" s="37"/>
      <c r="F46" s="37"/>
      <c r="G46" s="37"/>
      <c r="H46" s="54"/>
      <c r="I46" s="36"/>
      <c r="J46" s="50"/>
      <c r="K46" s="50"/>
      <c r="L46" s="59"/>
      <c r="M46" s="36"/>
      <c r="N46" s="37"/>
      <c r="O46" s="37"/>
    </row>
    <row r="47" spans="1:21">
      <c r="A47" s="25"/>
      <c r="B47" s="24"/>
      <c r="C47" s="25"/>
      <c r="D47" s="14"/>
      <c r="E47" s="14"/>
      <c r="F47" s="14"/>
      <c r="G47" s="14"/>
      <c r="H47" s="27"/>
      <c r="I47" s="15"/>
      <c r="J47" s="16"/>
      <c r="K47" s="16"/>
      <c r="L47" s="59"/>
      <c r="M47" s="15"/>
      <c r="N47" s="14"/>
      <c r="O47" s="14"/>
    </row>
    <row r="48" spans="1:21">
      <c r="A48" s="25"/>
      <c r="B48" s="24"/>
      <c r="C48" s="14"/>
      <c r="D48" s="14"/>
      <c r="E48" s="14"/>
      <c r="F48" s="14"/>
      <c r="G48" s="14"/>
      <c r="H48" s="26"/>
      <c r="I48" s="15"/>
      <c r="J48" s="16"/>
      <c r="K48" s="16"/>
      <c r="L48" s="59"/>
      <c r="M48" s="15"/>
      <c r="N48" s="14"/>
      <c r="O48" s="14"/>
    </row>
    <row r="49" spans="1:15">
      <c r="A49" s="25"/>
      <c r="B49" s="24"/>
      <c r="C49" s="25"/>
      <c r="D49" s="14"/>
      <c r="E49" s="14"/>
      <c r="F49" s="14"/>
      <c r="G49" s="14"/>
      <c r="H49" s="26"/>
      <c r="I49" s="15"/>
      <c r="J49" s="16"/>
      <c r="K49" s="16"/>
      <c r="L49" s="59"/>
      <c r="M49" s="15"/>
      <c r="N49" s="14"/>
      <c r="O49" s="14"/>
    </row>
    <row r="50" spans="1:15" ht="15">
      <c r="A50" s="25"/>
      <c r="B50" s="24"/>
      <c r="C50" s="30"/>
      <c r="D50" s="14"/>
      <c r="E50" s="14"/>
      <c r="F50" s="14"/>
      <c r="G50" s="14"/>
      <c r="H50" s="26"/>
      <c r="I50" s="15"/>
      <c r="J50" s="16"/>
      <c r="K50" s="16"/>
      <c r="L50" s="59"/>
      <c r="M50" s="15"/>
      <c r="N50" s="14"/>
      <c r="O50" s="14"/>
    </row>
    <row r="51" spans="1:15">
      <c r="A51" s="25"/>
      <c r="B51" s="24"/>
      <c r="C51" s="14"/>
      <c r="D51" s="14"/>
      <c r="E51" s="14"/>
      <c r="F51" s="14"/>
      <c r="G51" s="14"/>
      <c r="H51" s="49"/>
      <c r="I51" s="15"/>
      <c r="J51" s="16"/>
      <c r="K51" s="16"/>
      <c r="L51" s="59"/>
      <c r="M51" s="15"/>
      <c r="N51" s="14"/>
      <c r="O51" s="14"/>
    </row>
    <row r="52" spans="1:15">
      <c r="A52" s="25"/>
      <c r="B52" s="24"/>
      <c r="C52" s="25"/>
      <c r="D52" s="14"/>
      <c r="E52" s="14"/>
      <c r="F52" s="14"/>
      <c r="G52" s="14"/>
      <c r="H52" s="26"/>
      <c r="I52" s="15"/>
      <c r="J52" s="16"/>
      <c r="K52" s="16"/>
      <c r="L52" s="59"/>
      <c r="M52" s="15"/>
      <c r="N52" s="14"/>
      <c r="O52" s="14"/>
    </row>
    <row r="53" spans="1:15">
      <c r="A53" s="25"/>
      <c r="B53" s="24"/>
      <c r="C53" s="14"/>
      <c r="D53" s="14"/>
      <c r="E53" s="14"/>
      <c r="F53" s="14"/>
      <c r="G53" s="14"/>
      <c r="H53" s="26"/>
      <c r="I53" s="15"/>
      <c r="J53" s="16"/>
      <c r="K53" s="16"/>
      <c r="L53" s="59"/>
      <c r="M53" s="15"/>
      <c r="N53" s="14"/>
      <c r="O53" s="14"/>
    </row>
    <row r="54" spans="1:15">
      <c r="A54" s="25"/>
      <c r="B54" s="24"/>
      <c r="C54" s="14"/>
      <c r="D54" s="14"/>
      <c r="E54" s="14"/>
      <c r="F54" s="14"/>
      <c r="G54" s="14"/>
      <c r="H54" s="26"/>
      <c r="I54" s="15"/>
      <c r="J54" s="16"/>
      <c r="K54" s="16"/>
      <c r="L54" s="59"/>
      <c r="M54" s="15"/>
      <c r="N54" s="14"/>
      <c r="O54" s="14"/>
    </row>
    <row r="55" spans="1:15">
      <c r="A55" s="25"/>
      <c r="B55" s="24"/>
      <c r="C55" s="14"/>
      <c r="D55" s="14"/>
      <c r="E55" s="14"/>
      <c r="F55" s="14"/>
      <c r="G55" s="14"/>
      <c r="H55" s="26"/>
      <c r="I55" s="15"/>
      <c r="J55" s="16"/>
      <c r="K55" s="16"/>
      <c r="L55" s="59"/>
      <c r="M55" s="15"/>
      <c r="N55" s="14"/>
      <c r="O55" s="14"/>
    </row>
    <row r="56" spans="1:15">
      <c r="A56" s="25"/>
      <c r="B56" s="24"/>
      <c r="C56" s="25"/>
      <c r="D56" s="14"/>
      <c r="E56" s="14"/>
      <c r="F56" s="14"/>
      <c r="G56" s="14"/>
      <c r="H56" s="26"/>
      <c r="I56" s="15"/>
      <c r="J56" s="16"/>
      <c r="K56" s="16"/>
      <c r="L56" s="59"/>
      <c r="M56" s="15"/>
      <c r="N56" s="14"/>
      <c r="O56" s="14"/>
    </row>
    <row r="57" spans="1:15">
      <c r="A57" s="25"/>
      <c r="B57" s="24"/>
      <c r="C57" s="25"/>
      <c r="D57" s="14"/>
      <c r="E57" s="14"/>
      <c r="F57" s="14"/>
      <c r="G57" s="14"/>
      <c r="H57" s="26"/>
      <c r="I57" s="15"/>
      <c r="J57" s="16"/>
      <c r="K57" s="16"/>
      <c r="L57" s="59"/>
      <c r="M57" s="15"/>
      <c r="N57" s="14"/>
      <c r="O57" s="14"/>
    </row>
    <row r="58" spans="1:15">
      <c r="A58" s="25"/>
      <c r="B58" s="24"/>
      <c r="C58" s="29"/>
      <c r="D58" s="14"/>
      <c r="E58" s="14"/>
      <c r="F58" s="14"/>
      <c r="G58" s="14"/>
      <c r="H58" s="26"/>
      <c r="I58" s="15"/>
      <c r="J58" s="16"/>
      <c r="K58" s="16"/>
      <c r="L58" s="59"/>
      <c r="M58" s="15"/>
      <c r="N58" s="14"/>
      <c r="O58" s="14"/>
    </row>
    <row r="59" spans="1:15">
      <c r="A59" s="25"/>
      <c r="B59" s="24"/>
      <c r="C59" s="25"/>
      <c r="D59" s="14"/>
      <c r="E59" s="14"/>
      <c r="F59" s="14"/>
      <c r="G59" s="14"/>
      <c r="H59" s="31"/>
      <c r="I59" s="15"/>
      <c r="J59" s="16"/>
      <c r="K59" s="16"/>
      <c r="L59" s="59"/>
      <c r="M59" s="15"/>
      <c r="N59" s="14"/>
      <c r="O59" s="14"/>
    </row>
    <row r="60" spans="1:15">
      <c r="A60" s="25"/>
      <c r="B60" s="24"/>
      <c r="C60" s="25"/>
      <c r="D60" s="14"/>
      <c r="E60" s="14"/>
      <c r="F60" s="14"/>
      <c r="G60" s="14"/>
      <c r="H60" s="28"/>
      <c r="I60" s="15"/>
      <c r="J60" s="16"/>
      <c r="K60" s="16"/>
      <c r="L60" s="59"/>
      <c r="M60" s="15"/>
      <c r="N60" s="15"/>
      <c r="O60" s="14"/>
    </row>
    <row r="61" spans="1:15">
      <c r="A61" s="25"/>
      <c r="B61" s="24"/>
      <c r="C61" s="25"/>
      <c r="D61" s="14"/>
      <c r="E61" s="14"/>
      <c r="F61" s="14"/>
      <c r="G61" s="14"/>
      <c r="H61" s="26"/>
      <c r="I61" s="15"/>
      <c r="J61" s="16"/>
      <c r="K61" s="16"/>
      <c r="L61" s="59"/>
      <c r="M61" s="15"/>
      <c r="N61" s="14"/>
      <c r="O61" s="14"/>
    </row>
    <row r="62" spans="1:15">
      <c r="A62" s="25"/>
      <c r="B62" s="24"/>
      <c r="C62" s="25"/>
      <c r="D62" s="14"/>
      <c r="E62" s="14"/>
      <c r="F62" s="14"/>
      <c r="G62" s="37"/>
      <c r="H62" s="28"/>
      <c r="I62" s="36"/>
      <c r="J62" s="16"/>
      <c r="K62" s="16"/>
      <c r="L62" s="59"/>
      <c r="M62" s="15"/>
      <c r="N62" s="14"/>
      <c r="O62" s="14"/>
    </row>
    <row r="63" spans="1:15">
      <c r="A63" s="25"/>
      <c r="B63" s="24"/>
      <c r="C63" s="25"/>
      <c r="D63" s="14"/>
      <c r="E63" s="14"/>
      <c r="F63" s="14"/>
      <c r="G63" s="14"/>
      <c r="H63" s="26"/>
      <c r="I63" s="15"/>
      <c r="J63" s="16"/>
      <c r="K63" s="16"/>
      <c r="L63" s="59"/>
      <c r="M63" s="15"/>
      <c r="N63" s="14"/>
      <c r="O63" s="14"/>
    </row>
    <row r="64" spans="1:15">
      <c r="A64" s="25"/>
      <c r="B64" s="24"/>
      <c r="C64" s="25"/>
      <c r="D64" s="14"/>
      <c r="E64" s="14"/>
      <c r="F64" s="14"/>
      <c r="G64" s="14"/>
      <c r="H64" s="28"/>
      <c r="I64" s="15"/>
      <c r="J64" s="16"/>
      <c r="K64" s="16"/>
      <c r="L64" s="59"/>
      <c r="M64" s="15"/>
      <c r="N64" s="14"/>
      <c r="O64" s="14"/>
    </row>
    <row r="65" spans="1:15">
      <c r="A65" s="25"/>
      <c r="B65" s="24"/>
      <c r="C65" s="25"/>
      <c r="D65" s="14"/>
      <c r="E65" s="14"/>
      <c r="F65" s="14"/>
      <c r="G65" s="14"/>
      <c r="H65" s="28"/>
      <c r="I65" s="15"/>
      <c r="J65" s="16"/>
      <c r="K65" s="16"/>
      <c r="L65" s="59"/>
      <c r="M65" s="15"/>
      <c r="N65" s="14"/>
      <c r="O65" s="14"/>
    </row>
    <row r="66" spans="1:15">
      <c r="A66" s="25"/>
      <c r="B66" s="24"/>
      <c r="C66" s="25"/>
      <c r="D66" s="14"/>
      <c r="E66" s="14"/>
      <c r="F66" s="14"/>
      <c r="G66" s="37"/>
      <c r="H66" s="47"/>
      <c r="I66" s="15"/>
      <c r="J66" s="16"/>
      <c r="K66" s="16"/>
      <c r="L66" s="59"/>
      <c r="M66" s="15"/>
      <c r="N66" s="14"/>
      <c r="O66" s="14"/>
    </row>
    <row r="67" spans="1:15">
      <c r="A67" s="25"/>
      <c r="B67" s="24"/>
      <c r="C67" s="25"/>
      <c r="D67" s="14"/>
      <c r="E67" s="14"/>
      <c r="F67" s="14"/>
      <c r="G67" s="14"/>
      <c r="H67" s="26"/>
      <c r="I67" s="15"/>
      <c r="J67" s="16"/>
      <c r="K67" s="16"/>
      <c r="L67" s="59"/>
      <c r="M67" s="15"/>
      <c r="N67" s="14"/>
      <c r="O67" s="14"/>
    </row>
    <row r="68" spans="1:15">
      <c r="A68" s="25"/>
      <c r="B68" s="24"/>
      <c r="C68" s="25"/>
      <c r="D68" s="14"/>
      <c r="E68" s="14"/>
      <c r="F68" s="14"/>
      <c r="G68" s="14"/>
      <c r="H68" s="26"/>
      <c r="I68" s="15"/>
      <c r="J68" s="16"/>
      <c r="K68" s="16"/>
      <c r="L68" s="59"/>
      <c r="M68" s="15"/>
      <c r="N68" s="14"/>
      <c r="O68" s="14"/>
    </row>
    <row r="69" spans="1:15">
      <c r="A69" s="25"/>
      <c r="B69" s="24"/>
      <c r="C69" s="25"/>
      <c r="D69" s="14"/>
      <c r="E69" s="14"/>
      <c r="F69" s="14"/>
      <c r="G69" s="14"/>
      <c r="H69" s="26"/>
      <c r="I69" s="15"/>
      <c r="J69" s="16"/>
      <c r="K69" s="16"/>
      <c r="L69" s="59"/>
      <c r="M69" s="15"/>
      <c r="N69" s="14"/>
      <c r="O69" s="14" t="s">
        <v>526</v>
      </c>
    </row>
    <row r="70" spans="1:15">
      <c r="A70" s="25"/>
      <c r="B70" s="24"/>
      <c r="C70" s="25"/>
      <c r="D70" s="14"/>
      <c r="E70" s="14"/>
      <c r="F70" s="14"/>
      <c r="G70" s="14"/>
      <c r="H70" s="26"/>
      <c r="I70" s="15"/>
      <c r="J70" s="50"/>
      <c r="K70" s="50"/>
      <c r="L70" s="59"/>
      <c r="M70" s="15"/>
      <c r="N70" s="14"/>
      <c r="O70" s="14"/>
    </row>
    <row r="71" spans="1:15">
      <c r="A71" s="46"/>
      <c r="B71" s="24"/>
      <c r="C71" s="25"/>
      <c r="D71" s="14"/>
      <c r="E71" s="14"/>
      <c r="F71" s="14"/>
      <c r="G71" s="14"/>
      <c r="H71" s="26"/>
      <c r="I71" s="15"/>
      <c r="J71" s="50"/>
      <c r="K71" s="50"/>
      <c r="L71" s="59"/>
      <c r="M71" s="15"/>
      <c r="N71" s="14"/>
      <c r="O71" s="14"/>
    </row>
    <row r="72" spans="1:15">
      <c r="A72" s="25"/>
      <c r="B72" s="24"/>
      <c r="C72" s="25"/>
      <c r="D72" s="14"/>
      <c r="E72" s="14"/>
      <c r="F72" s="14"/>
      <c r="G72" s="14"/>
      <c r="H72" s="28"/>
      <c r="I72" s="15"/>
      <c r="J72" s="16"/>
      <c r="K72" s="16"/>
      <c r="L72" s="59"/>
      <c r="M72" s="15"/>
      <c r="N72" s="14"/>
      <c r="O72" s="14"/>
    </row>
    <row r="73" spans="1:15">
      <c r="A73" s="25"/>
      <c r="B73" s="24"/>
      <c r="C73" s="25"/>
      <c r="D73" s="14"/>
      <c r="E73" s="14"/>
      <c r="F73" s="14"/>
      <c r="G73" s="14"/>
      <c r="H73" s="31"/>
      <c r="I73" s="15"/>
      <c r="J73" s="16"/>
      <c r="K73" s="16"/>
      <c r="L73" s="59"/>
      <c r="M73" s="15"/>
      <c r="N73" s="37"/>
      <c r="O73" s="14"/>
    </row>
    <row r="74" spans="1:15">
      <c r="A74" s="32"/>
      <c r="B74" s="52"/>
      <c r="C74" s="32"/>
      <c r="D74" s="37"/>
      <c r="E74" s="37"/>
      <c r="F74" s="37"/>
      <c r="G74" s="14"/>
      <c r="H74" s="31"/>
      <c r="I74" s="15"/>
      <c r="J74" s="16"/>
      <c r="K74" s="16"/>
      <c r="L74" s="59"/>
      <c r="M74" s="15"/>
      <c r="N74" s="14"/>
      <c r="O74" s="14"/>
    </row>
    <row r="75" spans="1:15">
      <c r="A75" s="29"/>
      <c r="B75" s="24"/>
      <c r="C75" s="25"/>
      <c r="D75" s="14"/>
      <c r="E75" s="14"/>
      <c r="F75" s="14"/>
      <c r="G75" s="14"/>
      <c r="H75" s="26"/>
      <c r="I75" s="15"/>
      <c r="J75" s="16"/>
      <c r="K75" s="16"/>
      <c r="L75" s="59"/>
      <c r="M75" s="15"/>
      <c r="N75" s="14"/>
      <c r="O75" s="14"/>
    </row>
    <row r="76" spans="1:15">
      <c r="A76" s="25"/>
      <c r="B76" s="24"/>
      <c r="C76" s="14"/>
      <c r="D76" s="14"/>
      <c r="E76" s="14"/>
      <c r="F76" s="14"/>
      <c r="G76" s="25"/>
      <c r="H76" s="27"/>
      <c r="I76" s="15"/>
      <c r="J76" s="50"/>
      <c r="K76" s="50"/>
      <c r="L76" s="59"/>
      <c r="M76" s="15"/>
      <c r="N76" s="14"/>
      <c r="O76" s="14"/>
    </row>
    <row r="77" spans="1:15" s="48" customFormat="1">
      <c r="A77" s="25"/>
      <c r="B77" s="52"/>
      <c r="C77" s="32"/>
      <c r="D77" s="37"/>
      <c r="E77" s="37"/>
      <c r="F77" s="37"/>
      <c r="G77" s="37"/>
      <c r="H77" s="54"/>
      <c r="I77" s="36"/>
      <c r="J77" s="50"/>
      <c r="K77" s="50"/>
      <c r="L77" s="59"/>
      <c r="M77" s="36"/>
      <c r="N77" s="37"/>
      <c r="O77" s="37"/>
    </row>
    <row r="78" spans="1:15">
      <c r="A78" s="25"/>
      <c r="B78" s="24"/>
      <c r="C78" s="25"/>
      <c r="D78" s="14"/>
      <c r="E78" s="14"/>
      <c r="F78" s="14"/>
      <c r="G78" s="14"/>
      <c r="H78" s="26"/>
      <c r="I78" s="15"/>
      <c r="J78" s="16"/>
      <c r="K78" s="16"/>
      <c r="L78" s="59"/>
      <c r="M78" s="15"/>
      <c r="N78" s="14"/>
      <c r="O78" s="14" t="s">
        <v>527</v>
      </c>
    </row>
    <row r="79" spans="1:15">
      <c r="A79" s="60"/>
      <c r="B79" s="24"/>
      <c r="C79" s="60"/>
      <c r="D79" s="14"/>
      <c r="E79" s="14"/>
      <c r="F79" s="14"/>
      <c r="G79" s="23"/>
      <c r="H79" s="27"/>
      <c r="I79" s="15"/>
      <c r="J79" s="16"/>
      <c r="K79" s="16"/>
      <c r="L79" s="59"/>
      <c r="M79" s="15"/>
      <c r="N79" s="14"/>
      <c r="O79" s="14"/>
    </row>
    <row r="80" spans="1:15">
      <c r="A80" s="25"/>
      <c r="B80" s="24"/>
      <c r="C80" s="25"/>
      <c r="D80" s="14"/>
      <c r="E80" s="14"/>
      <c r="F80" s="14"/>
      <c r="G80" s="23"/>
      <c r="H80" s="27"/>
      <c r="I80" s="15"/>
      <c r="J80" s="16"/>
      <c r="K80" s="16"/>
      <c r="L80" s="59"/>
      <c r="M80" s="15"/>
      <c r="N80" s="14"/>
      <c r="O80" s="14"/>
    </row>
    <row r="81" spans="1:15">
      <c r="A81" s="25"/>
      <c r="B81" s="24"/>
      <c r="C81" s="29"/>
      <c r="D81" s="14"/>
      <c r="E81" s="14"/>
      <c r="F81" s="14"/>
      <c r="G81" s="14"/>
      <c r="H81" s="28"/>
      <c r="I81" s="15"/>
      <c r="J81" s="16"/>
      <c r="K81" s="16"/>
      <c r="L81" s="59"/>
      <c r="M81" s="15"/>
      <c r="N81" s="14"/>
      <c r="O81" s="14"/>
    </row>
    <row r="82" spans="1:15">
      <c r="A82" s="25"/>
      <c r="B82" s="24"/>
      <c r="C82" s="14"/>
      <c r="D82" s="14"/>
      <c r="E82" s="14"/>
      <c r="F82" s="14"/>
      <c r="G82" s="14"/>
      <c r="H82" s="26"/>
      <c r="I82" s="15"/>
      <c r="J82" s="16"/>
      <c r="K82" s="16"/>
      <c r="L82" s="59"/>
      <c r="M82" s="15"/>
      <c r="N82" s="14"/>
      <c r="O82" s="14"/>
    </row>
    <row r="83" spans="1:15">
      <c r="A83" s="25"/>
      <c r="B83" s="24"/>
      <c r="C83" s="14"/>
      <c r="D83" s="14"/>
      <c r="E83" s="14"/>
      <c r="F83" s="14"/>
      <c r="G83" s="14"/>
      <c r="H83" s="27"/>
      <c r="I83" s="15"/>
      <c r="J83" s="16"/>
      <c r="K83" s="16"/>
      <c r="L83" s="59"/>
      <c r="M83" s="15"/>
      <c r="N83" s="14"/>
      <c r="O83" s="14"/>
    </row>
    <row r="84" spans="1:15">
      <c r="A84" s="92"/>
      <c r="B84" s="24"/>
      <c r="C84" s="92"/>
      <c r="D84" s="14"/>
      <c r="E84" s="14"/>
      <c r="F84" s="14"/>
      <c r="G84" s="14"/>
      <c r="H84" s="93"/>
      <c r="I84" s="15"/>
      <c r="J84" s="16"/>
      <c r="K84" s="16"/>
      <c r="L84" s="15"/>
      <c r="M84" s="15"/>
      <c r="N84" s="14"/>
      <c r="O84" s="14" t="s">
        <v>590</v>
      </c>
    </row>
    <row r="85" spans="1:15">
      <c r="A85" s="25"/>
      <c r="B85" s="24"/>
      <c r="C85" s="25"/>
      <c r="D85" s="14"/>
      <c r="E85" s="14"/>
      <c r="F85" s="14"/>
      <c r="G85" s="14"/>
      <c r="H85" s="27"/>
      <c r="I85" s="15"/>
      <c r="J85" s="16"/>
      <c r="K85" s="16"/>
      <c r="L85" s="59"/>
      <c r="M85" s="15"/>
      <c r="N85" s="14"/>
      <c r="O85" s="14"/>
    </row>
    <row r="86" spans="1:15">
      <c r="A86" s="25"/>
      <c r="B86" s="24"/>
      <c r="C86" s="14"/>
      <c r="D86" s="14"/>
      <c r="E86" s="14"/>
      <c r="F86" s="14"/>
      <c r="G86" s="14"/>
      <c r="H86" s="27"/>
      <c r="I86" s="15"/>
      <c r="J86" s="16"/>
      <c r="K86" s="16"/>
      <c r="L86" s="59"/>
      <c r="M86" s="15"/>
      <c r="N86" s="14"/>
      <c r="O86" s="14"/>
    </row>
    <row r="87" spans="1:15">
      <c r="A87" s="25"/>
      <c r="B87" s="24"/>
      <c r="C87" s="14"/>
      <c r="D87" s="14"/>
      <c r="E87" s="14"/>
      <c r="F87" s="62"/>
      <c r="G87" s="14"/>
      <c r="H87" s="27"/>
      <c r="I87" s="15"/>
      <c r="J87" s="16"/>
      <c r="K87" s="16"/>
      <c r="L87" s="59"/>
      <c r="M87" s="15"/>
      <c r="N87" s="14"/>
      <c r="O87" s="14"/>
    </row>
    <row r="88" spans="1:15">
      <c r="A88" s="25"/>
      <c r="B88" s="24"/>
      <c r="C88" s="25"/>
      <c r="D88" s="14"/>
      <c r="E88" s="14"/>
      <c r="F88" s="61"/>
      <c r="G88" s="14"/>
      <c r="H88" s="26"/>
      <c r="I88" s="15"/>
      <c r="J88" s="16"/>
      <c r="K88" s="16"/>
      <c r="L88" s="59"/>
      <c r="M88" s="15"/>
      <c r="N88" s="14"/>
      <c r="O88" s="14"/>
    </row>
    <row r="89" spans="1:15">
      <c r="A89" s="29"/>
      <c r="B89" s="24"/>
      <c r="C89" s="14"/>
      <c r="D89" s="14"/>
      <c r="E89" s="14"/>
      <c r="F89" s="61"/>
      <c r="G89" s="14"/>
      <c r="H89" s="31"/>
      <c r="I89" s="15"/>
      <c r="J89" s="16"/>
      <c r="K89" s="16"/>
      <c r="L89" s="59"/>
      <c r="M89" s="15"/>
      <c r="N89" s="14"/>
      <c r="O89" s="14"/>
    </row>
    <row r="90" spans="1:15">
      <c r="A90" s="60"/>
      <c r="B90" s="24"/>
      <c r="C90" s="60"/>
      <c r="D90" s="14"/>
      <c r="E90" s="14"/>
      <c r="F90" s="61"/>
      <c r="G90" s="14"/>
      <c r="H90" s="26"/>
      <c r="I90" s="15"/>
      <c r="J90" s="16"/>
      <c r="K90" s="16"/>
      <c r="L90" s="59"/>
      <c r="M90" s="15"/>
      <c r="N90" s="14"/>
      <c r="O90" s="14"/>
    </row>
    <row r="91" spans="1:15">
      <c r="A91" s="25"/>
      <c r="B91" s="24"/>
      <c r="C91" s="14"/>
      <c r="D91" s="14"/>
      <c r="E91" s="14"/>
      <c r="F91" s="61"/>
      <c r="G91" s="14"/>
      <c r="H91" s="27"/>
      <c r="I91" s="15"/>
      <c r="J91" s="16"/>
      <c r="K91" s="16"/>
      <c r="L91" s="59"/>
      <c r="M91" s="15"/>
      <c r="N91" s="14"/>
      <c r="O91" s="14"/>
    </row>
    <row r="92" spans="1:15">
      <c r="A92" s="25"/>
      <c r="B92" s="24"/>
      <c r="C92" s="25"/>
      <c r="D92" s="14"/>
      <c r="E92" s="14"/>
      <c r="F92" s="61"/>
      <c r="G92" s="37"/>
      <c r="H92" s="54"/>
      <c r="I92" s="15"/>
      <c r="J92" s="16"/>
      <c r="K92" s="16"/>
      <c r="L92" s="59"/>
      <c r="M92" s="15"/>
      <c r="N92" s="14"/>
      <c r="O92" s="14"/>
    </row>
    <row r="93" spans="1:15">
      <c r="A93" s="25"/>
      <c r="B93" s="24"/>
      <c r="C93" s="14"/>
      <c r="D93" s="14"/>
      <c r="E93" s="14"/>
      <c r="F93" s="63"/>
      <c r="G93" s="76"/>
      <c r="H93" s="28"/>
      <c r="I93" s="15"/>
      <c r="J93" s="16"/>
      <c r="K93" s="16"/>
      <c r="L93" s="59"/>
      <c r="M93" s="15"/>
      <c r="N93" s="14"/>
      <c r="O93" s="14"/>
    </row>
    <row r="94" spans="1:15">
      <c r="A94" s="25"/>
      <c r="B94" s="24"/>
      <c r="C94" s="25"/>
      <c r="D94" s="14"/>
      <c r="E94" s="14"/>
      <c r="F94" s="14"/>
      <c r="G94" s="76"/>
      <c r="H94" s="28"/>
      <c r="I94" s="15"/>
      <c r="J94" s="16"/>
      <c r="K94" s="16"/>
      <c r="L94" s="59"/>
      <c r="M94" s="15"/>
      <c r="N94" s="14"/>
      <c r="O94" s="14"/>
    </row>
    <row r="95" spans="1:15">
      <c r="A95" s="25"/>
      <c r="B95" s="24"/>
      <c r="C95" s="25"/>
      <c r="D95" s="14"/>
      <c r="E95" s="14"/>
      <c r="F95" s="14"/>
      <c r="G95" s="76"/>
      <c r="H95" s="28"/>
      <c r="I95" s="64"/>
      <c r="J95" s="16"/>
      <c r="K95" s="16"/>
      <c r="L95" s="59"/>
      <c r="M95" s="15"/>
      <c r="N95" s="14"/>
      <c r="O95" s="14"/>
    </row>
    <row r="96" spans="1:15">
      <c r="A96" s="25"/>
      <c r="B96" s="24"/>
      <c r="C96" s="25"/>
      <c r="D96" s="14"/>
      <c r="E96" s="14"/>
      <c r="F96" s="14"/>
      <c r="G96" s="76"/>
      <c r="H96" s="26"/>
      <c r="I96" s="15"/>
      <c r="J96" s="16"/>
      <c r="K96" s="16"/>
      <c r="L96" s="59"/>
      <c r="M96" s="15"/>
      <c r="N96" s="14"/>
      <c r="O96" s="14"/>
    </row>
    <row r="97" spans="1:15">
      <c r="A97" s="25"/>
      <c r="B97" s="24"/>
      <c r="C97" s="25"/>
      <c r="D97" s="14"/>
      <c r="E97" s="14"/>
      <c r="F97" s="14"/>
      <c r="G97" s="76"/>
      <c r="H97" s="26"/>
      <c r="I97" s="15"/>
      <c r="J97" s="16"/>
      <c r="K97" s="16"/>
      <c r="L97" s="59"/>
      <c r="M97" s="15"/>
      <c r="N97" s="14"/>
      <c r="O97" s="14"/>
    </row>
    <row r="98" spans="1:15" ht="22.5">
      <c r="A98" s="25"/>
      <c r="B98" s="24"/>
      <c r="C98" s="25"/>
      <c r="D98" s="14"/>
      <c r="E98" s="14"/>
      <c r="F98" s="14"/>
      <c r="G98" s="76"/>
      <c r="H98" s="27"/>
      <c r="I98" s="15"/>
      <c r="J98" s="16"/>
      <c r="K98" s="16"/>
      <c r="L98" s="59"/>
      <c r="M98" s="15"/>
      <c r="N98" s="14"/>
      <c r="O98" s="14" t="s">
        <v>513</v>
      </c>
    </row>
    <row r="99" spans="1:15">
      <c r="A99" s="25"/>
      <c r="B99" s="24"/>
      <c r="C99" s="25"/>
      <c r="D99" s="14"/>
      <c r="E99" s="14"/>
      <c r="F99" s="14"/>
      <c r="G99" s="76"/>
      <c r="H99" s="27"/>
      <c r="I99" s="15"/>
      <c r="J99" s="16"/>
      <c r="K99" s="16"/>
      <c r="L99" s="59"/>
      <c r="M99" s="15"/>
      <c r="N99" s="14"/>
      <c r="O99" s="14"/>
    </row>
    <row r="100" spans="1:15">
      <c r="A100" s="25"/>
      <c r="B100" s="24"/>
      <c r="C100" s="25"/>
      <c r="D100" s="14"/>
      <c r="E100" s="14"/>
      <c r="F100" s="14"/>
      <c r="G100" s="76"/>
      <c r="H100" s="28"/>
      <c r="I100" s="15"/>
      <c r="J100" s="16"/>
      <c r="K100" s="16"/>
      <c r="L100" s="59"/>
      <c r="M100" s="15"/>
      <c r="N100" s="14"/>
      <c r="O100" s="14"/>
    </row>
    <row r="101" spans="1:15">
      <c r="A101" s="25"/>
      <c r="B101" s="24"/>
      <c r="C101" s="25"/>
      <c r="D101" s="14"/>
      <c r="E101" s="14"/>
      <c r="F101" s="14"/>
      <c r="G101" s="76"/>
      <c r="H101" s="26"/>
      <c r="I101" s="15"/>
      <c r="J101" s="16"/>
      <c r="K101" s="16"/>
      <c r="L101" s="59"/>
      <c r="M101" s="15"/>
      <c r="N101" s="14"/>
      <c r="O101" s="14"/>
    </row>
    <row r="102" spans="1:15">
      <c r="A102" s="25"/>
      <c r="B102" s="24"/>
      <c r="C102" s="25"/>
      <c r="D102" s="14"/>
      <c r="E102" s="14"/>
      <c r="F102" s="14"/>
      <c r="G102" s="76"/>
      <c r="H102" s="26"/>
      <c r="I102" s="15"/>
      <c r="J102" s="16"/>
      <c r="K102" s="16"/>
      <c r="L102" s="59"/>
      <c r="M102" s="15"/>
      <c r="N102" s="14"/>
      <c r="O102" s="14"/>
    </row>
    <row r="103" spans="1:15">
      <c r="A103" s="25"/>
      <c r="B103" s="24"/>
      <c r="C103" s="25"/>
      <c r="D103" s="14"/>
      <c r="E103" s="14"/>
      <c r="F103" s="14"/>
      <c r="G103" s="76"/>
      <c r="H103" s="31"/>
      <c r="I103" s="15"/>
      <c r="J103" s="16"/>
      <c r="K103" s="16"/>
      <c r="L103" s="59"/>
      <c r="M103" s="15"/>
      <c r="N103" s="14"/>
      <c r="O103" s="14"/>
    </row>
    <row r="104" spans="1:15">
      <c r="A104" s="25"/>
      <c r="B104" s="24"/>
      <c r="C104" s="25"/>
      <c r="D104" s="14"/>
      <c r="E104" s="14"/>
      <c r="F104" s="14"/>
      <c r="G104" s="76"/>
      <c r="H104" s="31"/>
      <c r="I104" s="15"/>
      <c r="J104" s="16"/>
      <c r="K104" s="16"/>
      <c r="L104" s="59"/>
      <c r="M104" s="15"/>
      <c r="N104" s="14"/>
      <c r="O104" s="14"/>
    </row>
    <row r="105" spans="1:15">
      <c r="A105" s="25"/>
      <c r="B105" s="24"/>
      <c r="C105" s="25"/>
      <c r="D105" s="14"/>
      <c r="E105" s="14"/>
      <c r="F105" s="14"/>
      <c r="G105" s="76"/>
      <c r="H105" s="28"/>
      <c r="I105" s="15"/>
      <c r="J105" s="16"/>
      <c r="K105" s="16"/>
      <c r="L105" s="59"/>
      <c r="M105" s="15"/>
      <c r="N105" s="14"/>
      <c r="O105" s="14"/>
    </row>
    <row r="106" spans="1:15">
      <c r="A106" s="25"/>
      <c r="B106" s="24"/>
      <c r="C106" s="25"/>
      <c r="D106" s="14"/>
      <c r="E106" s="14"/>
      <c r="F106" s="14"/>
      <c r="G106" s="76"/>
      <c r="H106" s="26"/>
      <c r="I106" s="15"/>
      <c r="J106" s="16"/>
      <c r="K106" s="16"/>
      <c r="L106" s="59"/>
      <c r="M106" s="15"/>
      <c r="N106" s="14"/>
      <c r="O106" s="14"/>
    </row>
    <row r="107" spans="1:15">
      <c r="A107" s="25"/>
      <c r="B107" s="24"/>
      <c r="C107" s="25"/>
      <c r="D107" s="14"/>
      <c r="E107" s="14"/>
      <c r="F107" s="14"/>
      <c r="G107" s="76"/>
      <c r="H107" s="26"/>
      <c r="I107" s="15"/>
      <c r="J107" s="16"/>
      <c r="K107" s="16"/>
      <c r="L107" s="59"/>
      <c r="M107" s="15"/>
      <c r="N107" s="14"/>
      <c r="O107" s="14"/>
    </row>
    <row r="108" spans="1:15">
      <c r="A108" s="25"/>
      <c r="B108" s="24"/>
      <c r="C108" s="25"/>
      <c r="D108" s="14"/>
      <c r="E108" s="14"/>
      <c r="F108" s="14"/>
      <c r="G108" s="76"/>
      <c r="H108" s="26"/>
      <c r="I108" s="15"/>
      <c r="J108" s="16"/>
      <c r="K108" s="16"/>
      <c r="L108" s="59"/>
      <c r="M108" s="15"/>
      <c r="N108" s="14"/>
      <c r="O108" s="14"/>
    </row>
    <row r="109" spans="1:15">
      <c r="A109" s="25"/>
      <c r="B109" s="24"/>
      <c r="C109" s="25"/>
      <c r="D109" s="14"/>
      <c r="E109" s="14"/>
      <c r="F109" s="14"/>
      <c r="G109" s="35"/>
      <c r="H109" s="54"/>
      <c r="I109" s="15"/>
      <c r="J109" s="16"/>
      <c r="K109" s="16"/>
      <c r="L109" s="59"/>
      <c r="M109" s="15"/>
      <c r="N109" s="14"/>
      <c r="O109" s="14"/>
    </row>
    <row r="110" spans="1:15">
      <c r="A110" s="25"/>
      <c r="B110" s="24"/>
      <c r="C110" s="25"/>
      <c r="D110" s="14"/>
      <c r="E110" s="14"/>
      <c r="F110" s="14"/>
      <c r="G110" s="76"/>
      <c r="H110" s="26"/>
      <c r="I110" s="15"/>
      <c r="J110" s="16"/>
      <c r="K110" s="16"/>
      <c r="L110" s="59"/>
      <c r="M110" s="15"/>
      <c r="N110" s="14"/>
      <c r="O110" s="14"/>
    </row>
    <row r="111" spans="1:15">
      <c r="A111" s="25"/>
      <c r="B111" s="24"/>
      <c r="C111" s="25"/>
      <c r="D111" s="14"/>
      <c r="E111" s="14"/>
      <c r="F111" s="14"/>
      <c r="G111" s="76"/>
      <c r="H111" s="26"/>
      <c r="I111" s="80"/>
      <c r="J111" s="16"/>
      <c r="K111" s="16"/>
      <c r="L111" s="59"/>
      <c r="M111" s="15"/>
      <c r="N111" s="14"/>
      <c r="O111" s="14"/>
    </row>
    <row r="112" spans="1:15">
      <c r="A112" s="25"/>
      <c r="B112" s="24"/>
      <c r="C112" s="25"/>
      <c r="D112" s="14"/>
      <c r="E112" s="14"/>
      <c r="F112" s="14"/>
      <c r="G112" s="76"/>
      <c r="H112" s="26"/>
      <c r="I112" s="80"/>
      <c r="J112" s="16"/>
      <c r="K112" s="16"/>
      <c r="L112" s="59"/>
      <c r="M112" s="15"/>
      <c r="N112" s="14"/>
      <c r="O112" s="14"/>
    </row>
    <row r="113" spans="1:15">
      <c r="A113" s="25"/>
      <c r="B113" s="24"/>
      <c r="C113" s="25"/>
      <c r="D113" s="14"/>
      <c r="E113" s="14"/>
      <c r="F113" s="14"/>
      <c r="G113" s="14"/>
      <c r="H113" s="26"/>
      <c r="I113" s="80"/>
      <c r="J113" s="16"/>
      <c r="K113" s="16"/>
      <c r="L113" s="59"/>
      <c r="M113" s="15"/>
      <c r="N113" s="14"/>
      <c r="O113" s="14"/>
    </row>
    <row r="114" spans="1:15">
      <c r="A114" s="25"/>
      <c r="B114" s="24"/>
      <c r="C114" s="25"/>
      <c r="D114" s="14"/>
      <c r="E114" s="14"/>
      <c r="F114" s="14"/>
      <c r="G114" s="14"/>
      <c r="H114" s="26"/>
      <c r="I114" s="80"/>
      <c r="J114" s="16"/>
      <c r="K114" s="16"/>
      <c r="L114" s="59"/>
      <c r="M114" s="15"/>
      <c r="N114" s="14"/>
      <c r="O114" s="14"/>
    </row>
    <row r="115" spans="1:15">
      <c r="A115" s="92"/>
      <c r="B115" s="24"/>
      <c r="C115" s="92"/>
      <c r="D115" s="14"/>
      <c r="E115" s="14"/>
      <c r="F115" s="14"/>
      <c r="G115" s="14"/>
      <c r="H115" s="26"/>
      <c r="I115" s="80"/>
      <c r="J115" s="16"/>
      <c r="K115" s="16"/>
      <c r="L115" s="15"/>
      <c r="M115" s="15"/>
      <c r="N115" s="14"/>
      <c r="O115" s="169" t="s">
        <v>559</v>
      </c>
    </row>
    <row r="116" spans="1:15">
      <c r="A116" s="92"/>
      <c r="B116" s="24"/>
      <c r="C116" s="92"/>
      <c r="D116" s="14"/>
      <c r="E116" s="14"/>
      <c r="F116" s="14"/>
      <c r="G116" s="14"/>
      <c r="H116" s="26"/>
      <c r="I116" s="80"/>
      <c r="J116" s="16"/>
      <c r="K116" s="16"/>
      <c r="L116" s="15"/>
      <c r="M116" s="15"/>
      <c r="N116" s="14"/>
      <c r="O116" s="170"/>
    </row>
    <row r="117" spans="1:15">
      <c r="A117" s="25"/>
      <c r="B117" s="24"/>
      <c r="C117" s="25"/>
      <c r="D117" s="14"/>
      <c r="E117" s="14"/>
      <c r="F117" s="14"/>
      <c r="G117" s="78"/>
      <c r="H117" s="27"/>
      <c r="I117" s="80"/>
      <c r="J117" s="16"/>
      <c r="K117" s="16"/>
      <c r="L117" s="59"/>
      <c r="M117" s="15"/>
      <c r="N117" s="14"/>
      <c r="O117" s="14"/>
    </row>
    <row r="118" spans="1:15">
      <c r="A118" s="60"/>
      <c r="B118" s="24"/>
      <c r="C118" s="60"/>
      <c r="D118" s="14"/>
      <c r="E118" s="14"/>
      <c r="F118" s="14"/>
      <c r="G118" s="14"/>
      <c r="H118" s="77"/>
      <c r="I118" s="80"/>
      <c r="J118" s="16"/>
      <c r="K118" s="16"/>
      <c r="L118" s="59"/>
      <c r="M118" s="15"/>
      <c r="N118" s="14"/>
      <c r="O118" s="14"/>
    </row>
    <row r="119" spans="1:15">
      <c r="A119" s="25"/>
      <c r="B119" s="24"/>
      <c r="C119" s="60"/>
      <c r="D119" s="14"/>
      <c r="E119" s="14"/>
      <c r="F119" s="14"/>
      <c r="G119" s="14"/>
      <c r="H119" s="27"/>
      <c r="I119" s="80"/>
      <c r="J119" s="16"/>
      <c r="K119" s="16"/>
      <c r="L119" s="59"/>
      <c r="M119" s="15"/>
      <c r="N119" s="14"/>
      <c r="O119" s="14"/>
    </row>
    <row r="120" spans="1:15">
      <c r="A120" s="25"/>
      <c r="B120" s="24"/>
      <c r="C120" s="25"/>
      <c r="D120" s="14"/>
      <c r="E120" s="14"/>
      <c r="F120" s="14"/>
      <c r="G120" s="14"/>
      <c r="H120" s="26"/>
      <c r="I120" s="80"/>
      <c r="J120" s="16"/>
      <c r="K120" s="16"/>
      <c r="L120" s="59"/>
      <c r="M120" s="15"/>
      <c r="N120" s="14"/>
      <c r="O120" s="14"/>
    </row>
    <row r="121" spans="1:15">
      <c r="A121" s="60"/>
      <c r="B121" s="24"/>
      <c r="C121" s="60"/>
      <c r="D121" s="14"/>
      <c r="E121" s="14"/>
      <c r="F121" s="14"/>
      <c r="G121" s="14"/>
      <c r="H121" s="26"/>
      <c r="I121" s="80"/>
      <c r="J121" s="16"/>
      <c r="K121" s="16"/>
      <c r="L121" s="59"/>
      <c r="M121" s="15"/>
      <c r="N121" s="14"/>
      <c r="O121" s="14"/>
    </row>
    <row r="122" spans="1:15">
      <c r="A122" s="60"/>
      <c r="B122" s="24"/>
      <c r="C122" s="60"/>
      <c r="D122" s="14"/>
      <c r="E122" s="14"/>
      <c r="F122" s="14"/>
      <c r="G122" s="14"/>
      <c r="H122" s="26"/>
      <c r="I122" s="80"/>
      <c r="J122" s="16"/>
      <c r="K122" s="16"/>
      <c r="L122" s="59"/>
      <c r="M122" s="15"/>
      <c r="N122" s="14"/>
      <c r="O122" s="14"/>
    </row>
    <row r="123" spans="1:15">
      <c r="A123" s="60"/>
      <c r="B123" s="24"/>
      <c r="C123" s="60"/>
      <c r="D123" s="14"/>
      <c r="E123" s="14"/>
      <c r="F123" s="14"/>
      <c r="G123" s="14"/>
      <c r="H123" s="31"/>
      <c r="I123" s="80"/>
      <c r="J123" s="16"/>
      <c r="K123" s="16"/>
      <c r="L123" s="59"/>
      <c r="M123" s="15"/>
      <c r="N123" s="14"/>
      <c r="O123" s="14"/>
    </row>
    <row r="124" spans="1:15">
      <c r="A124" s="60"/>
      <c r="B124" s="24"/>
      <c r="C124" s="60"/>
      <c r="D124" s="14"/>
      <c r="E124" s="14"/>
      <c r="F124" s="14"/>
      <c r="G124" s="79"/>
      <c r="H124" s="77"/>
      <c r="I124" s="81"/>
      <c r="J124" s="16"/>
      <c r="K124" s="16"/>
      <c r="L124" s="59"/>
      <c r="M124" s="15"/>
      <c r="N124" s="14"/>
      <c r="O124" s="14"/>
    </row>
    <row r="125" spans="1:15">
      <c r="A125" s="60"/>
      <c r="B125" s="24"/>
      <c r="C125" s="60"/>
      <c r="D125" s="14"/>
      <c r="E125" s="14"/>
      <c r="F125" s="14"/>
      <c r="G125" s="14"/>
      <c r="H125" s="28"/>
      <c r="I125" s="80"/>
      <c r="J125" s="16"/>
      <c r="K125" s="16"/>
      <c r="L125" s="59"/>
      <c r="M125" s="15"/>
      <c r="N125" s="14"/>
      <c r="O125" s="14"/>
    </row>
    <row r="126" spans="1:15">
      <c r="A126" s="60"/>
      <c r="B126" s="24"/>
      <c r="C126" s="60"/>
      <c r="D126" s="14"/>
      <c r="E126" s="14"/>
      <c r="F126" s="14"/>
      <c r="G126" s="14"/>
      <c r="H126" s="28"/>
      <c r="I126" s="80"/>
      <c r="J126" s="16"/>
      <c r="K126" s="16"/>
      <c r="L126" s="59"/>
      <c r="M126" s="15"/>
      <c r="N126" s="14"/>
      <c r="O126" s="14"/>
    </row>
    <row r="127" spans="1:15">
      <c r="A127" s="60"/>
      <c r="B127" s="24"/>
      <c r="C127" s="60"/>
      <c r="D127" s="14"/>
      <c r="E127" s="14"/>
      <c r="F127" s="14"/>
      <c r="G127" s="78"/>
      <c r="H127" s="26"/>
      <c r="I127" s="15"/>
      <c r="J127" s="16"/>
      <c r="K127" s="16"/>
      <c r="L127" s="59"/>
      <c r="M127" s="15"/>
      <c r="N127" s="14"/>
      <c r="O127" s="14"/>
    </row>
    <row r="128" spans="1:15">
      <c r="A128" s="60"/>
      <c r="B128" s="24"/>
      <c r="C128" s="60"/>
      <c r="D128" s="14"/>
      <c r="E128" s="14"/>
      <c r="F128" s="14"/>
      <c r="G128" s="14"/>
      <c r="H128" s="26"/>
      <c r="I128" s="15"/>
      <c r="J128" s="16"/>
      <c r="K128" s="16"/>
      <c r="L128" s="59"/>
      <c r="M128" s="15"/>
      <c r="N128" s="14"/>
      <c r="O128" s="14"/>
    </row>
    <row r="129" spans="1:19">
      <c r="A129" s="96"/>
      <c r="B129" s="24"/>
      <c r="C129" s="60"/>
      <c r="D129" s="14"/>
      <c r="E129" s="14"/>
      <c r="F129" s="14"/>
      <c r="G129" s="14"/>
      <c r="H129" s="27"/>
      <c r="I129" s="15"/>
      <c r="J129" s="16"/>
      <c r="K129" s="16"/>
      <c r="L129" s="59"/>
      <c r="M129" s="15"/>
      <c r="N129" s="14"/>
      <c r="O129" s="14"/>
    </row>
    <row r="130" spans="1:19" s="37" customFormat="1">
      <c r="A130" s="71"/>
      <c r="B130" s="52"/>
      <c r="C130" s="71"/>
      <c r="H130" s="72"/>
      <c r="I130" s="36"/>
      <c r="J130" s="50"/>
      <c r="K130" s="50"/>
      <c r="L130" s="59"/>
      <c r="M130" s="36"/>
      <c r="P130" s="48"/>
      <c r="Q130" s="48"/>
      <c r="R130" s="48"/>
      <c r="S130" s="74"/>
    </row>
    <row r="131" spans="1:19" s="14" customFormat="1">
      <c r="A131" s="60"/>
      <c r="B131" s="52"/>
      <c r="C131" s="60"/>
      <c r="H131" s="27"/>
      <c r="I131" s="15"/>
      <c r="J131" s="50"/>
      <c r="K131" s="50"/>
      <c r="L131" s="59"/>
      <c r="M131" s="15"/>
      <c r="P131" s="1"/>
      <c r="Q131" s="1"/>
      <c r="R131" s="1"/>
      <c r="S131" s="75"/>
    </row>
    <row r="132" spans="1:19" s="14" customFormat="1">
      <c r="A132" s="60"/>
      <c r="B132" s="52"/>
      <c r="C132" s="60"/>
      <c r="H132" s="27"/>
      <c r="I132" s="15"/>
      <c r="J132" s="16"/>
      <c r="K132" s="16"/>
      <c r="L132" s="59"/>
      <c r="M132" s="15"/>
      <c r="P132" s="1"/>
      <c r="Q132" s="1"/>
      <c r="R132" s="1"/>
      <c r="S132" s="75"/>
    </row>
    <row r="133" spans="1:19" s="14" customFormat="1">
      <c r="A133" s="60"/>
      <c r="B133" s="52"/>
      <c r="C133" s="60"/>
      <c r="H133" s="27"/>
      <c r="I133" s="15"/>
      <c r="J133" s="16"/>
      <c r="K133" s="16"/>
      <c r="L133" s="59"/>
      <c r="M133" s="15"/>
      <c r="P133" s="1"/>
      <c r="Q133" s="1"/>
      <c r="R133" s="1"/>
      <c r="S133" s="75"/>
    </row>
    <row r="134" spans="1:19" s="14" customFormat="1">
      <c r="A134" s="60"/>
      <c r="B134" s="24"/>
      <c r="H134" s="27"/>
      <c r="I134" s="15"/>
      <c r="J134" s="16"/>
      <c r="K134" s="16"/>
      <c r="L134" s="59"/>
      <c r="M134" s="15"/>
      <c r="P134" s="1"/>
      <c r="Q134" s="1"/>
      <c r="R134" s="1"/>
      <c r="S134" s="75"/>
    </row>
    <row r="135" spans="1:19">
      <c r="A135" s="60"/>
      <c r="B135" s="24"/>
      <c r="C135" s="60"/>
      <c r="D135" s="14"/>
      <c r="E135" s="14"/>
      <c r="F135" s="14"/>
      <c r="G135" s="14"/>
      <c r="H135" s="26"/>
      <c r="I135" s="15"/>
      <c r="J135" s="16"/>
      <c r="K135" s="16"/>
      <c r="L135" s="59"/>
      <c r="M135" s="15"/>
      <c r="N135" s="14"/>
      <c r="O135" s="14"/>
    </row>
    <row r="136" spans="1:19">
      <c r="A136" s="25"/>
      <c r="B136" s="24"/>
      <c r="C136" s="14"/>
      <c r="D136" s="14"/>
      <c r="E136" s="14"/>
      <c r="F136" s="14"/>
      <c r="G136" s="14"/>
      <c r="H136" s="26"/>
      <c r="I136" s="15"/>
      <c r="J136" s="16"/>
      <c r="K136" s="16"/>
      <c r="L136" s="59"/>
      <c r="M136" s="15"/>
      <c r="N136" s="14"/>
      <c r="O136" s="14"/>
    </row>
    <row r="137" spans="1:19">
      <c r="A137" s="60"/>
      <c r="B137" s="24"/>
      <c r="C137" s="60"/>
      <c r="D137" s="14"/>
      <c r="E137" s="14"/>
      <c r="F137" s="14"/>
      <c r="G137" s="14"/>
      <c r="H137" s="26"/>
      <c r="I137" s="15"/>
      <c r="J137" s="16"/>
      <c r="K137" s="16"/>
      <c r="L137" s="59"/>
      <c r="M137" s="15"/>
      <c r="N137" s="14"/>
      <c r="O137" s="14"/>
    </row>
    <row r="138" spans="1:19">
      <c r="A138" s="73"/>
      <c r="B138" s="24"/>
      <c r="C138" s="60"/>
      <c r="D138" s="14"/>
      <c r="E138" s="14"/>
      <c r="F138" s="14"/>
      <c r="G138" s="14"/>
      <c r="H138" s="27"/>
      <c r="I138" s="15"/>
      <c r="J138" s="16"/>
      <c r="K138" s="16"/>
      <c r="L138" s="59"/>
      <c r="M138" s="15"/>
      <c r="N138" s="14"/>
      <c r="O138" s="14"/>
    </row>
    <row r="139" spans="1:19">
      <c r="A139" s="25"/>
      <c r="B139" s="24"/>
      <c r="C139" s="25"/>
      <c r="D139" s="14"/>
      <c r="E139" s="37"/>
      <c r="F139" s="37"/>
      <c r="G139" s="37"/>
      <c r="H139" s="54"/>
      <c r="I139" s="15"/>
      <c r="J139" s="16"/>
      <c r="K139" s="16"/>
      <c r="L139" s="59"/>
      <c r="M139" s="15"/>
      <c r="N139" s="14"/>
      <c r="O139" s="14"/>
    </row>
    <row r="140" spans="1:19">
      <c r="A140" s="60"/>
      <c r="B140" s="24"/>
      <c r="C140" s="60"/>
      <c r="D140" s="14"/>
      <c r="E140" s="14"/>
      <c r="F140" s="14"/>
      <c r="G140" s="23"/>
      <c r="H140" s="27"/>
      <c r="I140" s="15"/>
      <c r="J140" s="16"/>
      <c r="K140" s="16"/>
      <c r="L140" s="59"/>
      <c r="M140" s="15"/>
      <c r="N140" s="14"/>
      <c r="O140" s="14"/>
    </row>
    <row r="141" spans="1:19">
      <c r="A141" s="60"/>
      <c r="B141" s="24"/>
      <c r="C141" s="14"/>
      <c r="D141" s="14"/>
      <c r="E141" s="14"/>
      <c r="F141" s="14"/>
      <c r="G141" s="14"/>
      <c r="H141" s="26"/>
      <c r="I141" s="15"/>
      <c r="J141" s="16"/>
      <c r="K141" s="16"/>
      <c r="L141" s="59"/>
      <c r="M141" s="15"/>
      <c r="N141" s="14"/>
      <c r="O141" s="14"/>
    </row>
    <row r="142" spans="1:19">
      <c r="A142" s="60"/>
      <c r="B142" s="24"/>
      <c r="C142" s="60"/>
      <c r="D142" s="14"/>
      <c r="E142" s="14"/>
      <c r="F142" s="14"/>
      <c r="G142" s="14"/>
      <c r="H142" s="31"/>
      <c r="I142" s="15"/>
      <c r="J142" s="16"/>
      <c r="K142" s="16"/>
      <c r="L142" s="90"/>
      <c r="M142" s="15"/>
      <c r="N142" s="14"/>
      <c r="O142" s="14"/>
    </row>
    <row r="143" spans="1:19">
      <c r="A143" s="60"/>
      <c r="B143" s="24"/>
      <c r="C143" s="60"/>
      <c r="D143" s="14"/>
      <c r="E143" s="14"/>
      <c r="F143" s="14"/>
      <c r="G143" s="14"/>
      <c r="H143" s="31"/>
      <c r="I143" s="15"/>
      <c r="J143" s="16"/>
      <c r="K143" s="16"/>
      <c r="L143" s="90"/>
      <c r="M143" s="15"/>
      <c r="N143" s="14"/>
      <c r="O143" s="14"/>
    </row>
    <row r="144" spans="1:19">
      <c r="A144" s="60"/>
      <c r="B144" s="24"/>
      <c r="C144" s="60"/>
      <c r="D144" s="14"/>
      <c r="E144" s="14"/>
      <c r="F144" s="14"/>
      <c r="G144" s="70"/>
      <c r="H144" s="28"/>
      <c r="I144" s="15"/>
      <c r="J144" s="16"/>
      <c r="K144" s="16"/>
      <c r="L144" s="59"/>
      <c r="M144" s="15"/>
      <c r="N144" s="14"/>
      <c r="O144" s="14"/>
    </row>
    <row r="145" spans="1:15">
      <c r="A145" s="60"/>
      <c r="B145" s="24"/>
      <c r="C145" s="60"/>
      <c r="D145" s="14"/>
      <c r="E145" s="14"/>
      <c r="F145" s="14"/>
      <c r="G145" s="14"/>
      <c r="H145" s="31"/>
      <c r="I145" s="15"/>
      <c r="J145" s="16"/>
      <c r="K145" s="16"/>
      <c r="L145" s="59"/>
      <c r="M145" s="15"/>
      <c r="N145" s="14"/>
      <c r="O145" s="14"/>
    </row>
    <row r="146" spans="1:15">
      <c r="A146" s="60"/>
      <c r="B146" s="24"/>
      <c r="C146" s="60"/>
      <c r="D146" s="14"/>
      <c r="E146" s="14"/>
      <c r="F146" s="14"/>
      <c r="G146" s="14"/>
      <c r="H146" s="26"/>
      <c r="I146" s="15"/>
      <c r="J146" s="16"/>
      <c r="K146" s="16"/>
      <c r="L146" s="59"/>
      <c r="M146" s="15"/>
      <c r="N146" s="14"/>
      <c r="O146" s="14"/>
    </row>
    <row r="147" spans="1:15">
      <c r="A147" s="60"/>
      <c r="B147" s="24"/>
      <c r="C147" s="60"/>
      <c r="D147" s="14"/>
      <c r="E147" s="14"/>
      <c r="F147" s="14"/>
      <c r="G147" s="47"/>
      <c r="H147" s="72"/>
      <c r="I147" s="15"/>
      <c r="J147" s="16"/>
      <c r="K147" s="16"/>
      <c r="L147" s="59"/>
      <c r="M147" s="15"/>
      <c r="N147" s="14"/>
      <c r="O147" s="14"/>
    </row>
    <row r="148" spans="1:15">
      <c r="A148" s="73"/>
      <c r="B148" s="24"/>
      <c r="C148" s="60"/>
      <c r="D148" s="14"/>
      <c r="E148" s="14"/>
      <c r="F148" s="14"/>
      <c r="G148" s="37"/>
      <c r="H148" s="26"/>
      <c r="I148" s="15"/>
      <c r="J148" s="16"/>
      <c r="K148" s="16"/>
      <c r="L148" s="59"/>
      <c r="M148" s="15"/>
      <c r="N148" s="14"/>
      <c r="O148" s="14"/>
    </row>
    <row r="149" spans="1:15">
      <c r="A149" s="14"/>
      <c r="B149" s="24"/>
      <c r="C149" s="14"/>
      <c r="D149" s="14"/>
      <c r="E149" s="14"/>
      <c r="F149" s="14"/>
      <c r="G149" s="37"/>
      <c r="H149" s="26"/>
      <c r="I149" s="15"/>
      <c r="J149" s="16"/>
      <c r="K149" s="16"/>
      <c r="L149" s="59"/>
      <c r="M149" s="15"/>
      <c r="N149" s="14"/>
      <c r="O149" s="14"/>
    </row>
    <row r="150" spans="1:15">
      <c r="A150" s="32"/>
      <c r="B150" s="52"/>
      <c r="C150" s="32"/>
      <c r="D150" s="37"/>
      <c r="E150" s="37"/>
      <c r="F150" s="37"/>
      <c r="G150" s="37"/>
      <c r="H150" s="54"/>
      <c r="I150" s="36"/>
      <c r="J150" s="50"/>
      <c r="K150" s="50"/>
      <c r="L150" s="59"/>
      <c r="M150" s="36"/>
      <c r="N150" s="37"/>
      <c r="O150" s="14"/>
    </row>
    <row r="151" spans="1:15">
      <c r="A151" s="32"/>
      <c r="B151" s="52"/>
      <c r="C151" s="32"/>
      <c r="D151" s="37"/>
      <c r="E151" s="37"/>
      <c r="F151" s="37"/>
      <c r="G151" s="37"/>
      <c r="H151" s="54"/>
      <c r="I151" s="36"/>
      <c r="J151" s="50"/>
      <c r="K151" s="50"/>
      <c r="L151" s="59"/>
      <c r="M151" s="36"/>
      <c r="N151" s="37"/>
      <c r="O151" s="14"/>
    </row>
    <row r="152" spans="1:15">
      <c r="A152" s="94"/>
      <c r="B152" s="24"/>
      <c r="C152" s="94"/>
      <c r="D152" s="14"/>
      <c r="E152" s="14"/>
      <c r="F152" s="14"/>
      <c r="G152" s="23"/>
      <c r="H152" s="93"/>
      <c r="I152" s="15"/>
      <c r="J152" s="16"/>
      <c r="K152" s="16"/>
      <c r="L152" s="15"/>
      <c r="M152" s="15"/>
      <c r="N152" s="14"/>
      <c r="O152" s="14" t="s">
        <v>590</v>
      </c>
    </row>
    <row r="153" spans="1:15">
      <c r="A153" s="60"/>
      <c r="B153" s="52"/>
      <c r="C153" s="60"/>
      <c r="D153" s="37"/>
      <c r="E153" s="37"/>
      <c r="F153" s="14"/>
      <c r="G153" s="37"/>
      <c r="H153" s="26"/>
      <c r="I153" s="15"/>
      <c r="J153" s="16"/>
      <c r="K153" s="16"/>
      <c r="L153" s="15"/>
      <c r="M153" s="15"/>
      <c r="N153" s="14"/>
      <c r="O153" s="14"/>
    </row>
    <row r="154" spans="1:15">
      <c r="A154" s="60"/>
      <c r="B154" s="24"/>
      <c r="C154" s="60"/>
      <c r="D154" s="14"/>
      <c r="E154" s="14"/>
      <c r="F154" s="14"/>
      <c r="G154" s="47"/>
      <c r="H154" s="27"/>
      <c r="I154" s="15"/>
      <c r="J154" s="16"/>
      <c r="K154" s="16"/>
      <c r="L154" s="15"/>
      <c r="M154" s="15"/>
      <c r="N154" s="14"/>
      <c r="O154" s="14"/>
    </row>
    <row r="155" spans="1:15">
      <c r="A155" s="60"/>
      <c r="B155" s="24"/>
      <c r="C155" s="60"/>
      <c r="D155" s="14"/>
      <c r="E155" s="14"/>
      <c r="F155" s="14"/>
      <c r="G155" s="37"/>
      <c r="H155" s="28"/>
      <c r="I155" s="15"/>
      <c r="J155" s="16"/>
      <c r="K155" s="16"/>
      <c r="L155" s="15"/>
      <c r="M155" s="15"/>
      <c r="N155" s="14"/>
      <c r="O155" s="14"/>
    </row>
    <row r="156" spans="1:15">
      <c r="A156" s="60"/>
      <c r="B156" s="24"/>
      <c r="C156" s="14"/>
      <c r="D156" s="14"/>
      <c r="E156" s="14"/>
      <c r="F156" s="14"/>
      <c r="G156" s="37"/>
      <c r="H156" s="26"/>
      <c r="I156" s="15"/>
      <c r="J156" s="16"/>
      <c r="K156" s="16"/>
      <c r="L156" s="15"/>
      <c r="M156" s="15"/>
      <c r="N156" s="14"/>
      <c r="O156" s="14"/>
    </row>
    <row r="157" spans="1:15">
      <c r="A157" s="60"/>
      <c r="B157" s="24"/>
      <c r="C157" s="60"/>
      <c r="D157" s="37"/>
      <c r="E157" s="37"/>
      <c r="F157" s="14"/>
      <c r="G157" s="37"/>
      <c r="H157" s="26"/>
      <c r="I157" s="15"/>
      <c r="J157" s="16"/>
      <c r="K157" s="16"/>
      <c r="L157" s="15"/>
      <c r="M157" s="15"/>
      <c r="N157" s="14"/>
      <c r="O157" s="14"/>
    </row>
    <row r="158" spans="1:15">
      <c r="A158" s="60"/>
      <c r="B158" s="24"/>
      <c r="C158" s="60"/>
      <c r="D158" s="37"/>
      <c r="E158" s="37"/>
      <c r="F158" s="14"/>
      <c r="G158" s="37"/>
      <c r="H158" s="23"/>
      <c r="I158" s="15"/>
      <c r="J158" s="16"/>
      <c r="K158" s="16"/>
      <c r="L158" s="15"/>
      <c r="M158" s="15"/>
      <c r="N158" s="14"/>
      <c r="O158" s="14"/>
    </row>
    <row r="159" spans="1:15">
      <c r="A159" s="60"/>
      <c r="B159" s="24"/>
      <c r="C159" s="60"/>
      <c r="D159" s="37"/>
      <c r="E159" s="37"/>
      <c r="F159" s="14"/>
      <c r="G159" s="37"/>
      <c r="H159" s="77"/>
      <c r="I159" s="15"/>
      <c r="J159" s="16"/>
      <c r="K159" s="16"/>
      <c r="L159" s="15"/>
      <c r="M159" s="36"/>
      <c r="N159" s="14"/>
      <c r="O159" s="14"/>
    </row>
    <row r="160" spans="1:15">
      <c r="A160" s="60"/>
      <c r="B160" s="24"/>
      <c r="C160" s="60"/>
      <c r="D160" s="37"/>
      <c r="E160" s="37"/>
      <c r="F160" s="14"/>
      <c r="G160" s="37"/>
      <c r="H160" s="28"/>
      <c r="I160" s="15"/>
      <c r="J160" s="16"/>
      <c r="K160" s="16"/>
      <c r="L160" s="15"/>
      <c r="M160" s="15"/>
      <c r="N160" s="14"/>
      <c r="O160" s="14"/>
    </row>
    <row r="161" spans="1:15">
      <c r="A161" s="60"/>
      <c r="B161" s="24"/>
      <c r="C161" s="60"/>
      <c r="D161" s="37"/>
      <c r="E161" s="37"/>
      <c r="F161" s="14"/>
      <c r="G161" s="32"/>
      <c r="H161" s="88"/>
      <c r="I161" s="15"/>
      <c r="J161" s="16"/>
      <c r="K161" s="16"/>
      <c r="L161" s="15"/>
      <c r="M161" s="15"/>
      <c r="N161" s="14"/>
      <c r="O161" s="14"/>
    </row>
    <row r="162" spans="1:15">
      <c r="A162" s="60"/>
      <c r="B162" s="24"/>
      <c r="C162" s="60"/>
      <c r="D162" s="37"/>
      <c r="E162" s="37"/>
      <c r="F162" s="14"/>
      <c r="G162" s="32"/>
      <c r="H162" s="28"/>
      <c r="I162" s="15"/>
      <c r="J162" s="16"/>
      <c r="K162" s="16"/>
      <c r="L162" s="15"/>
      <c r="M162" s="15"/>
      <c r="N162" s="14"/>
      <c r="O162" s="14"/>
    </row>
    <row r="163" spans="1:15">
      <c r="A163" s="60"/>
      <c r="B163" s="24"/>
      <c r="C163" s="60"/>
      <c r="D163" s="37"/>
      <c r="E163" s="37"/>
      <c r="F163" s="14"/>
      <c r="G163" s="25"/>
      <c r="H163" s="28"/>
      <c r="I163" s="15"/>
      <c r="J163" s="16"/>
      <c r="K163" s="16"/>
      <c r="L163" s="15"/>
      <c r="M163" s="15"/>
      <c r="N163" s="14"/>
      <c r="O163" s="14"/>
    </row>
    <row r="164" spans="1:15">
      <c r="A164" s="60"/>
      <c r="B164" s="24"/>
      <c r="C164" s="60"/>
      <c r="D164" s="37"/>
      <c r="E164" s="37"/>
      <c r="F164" s="14"/>
      <c r="G164" s="37"/>
      <c r="H164" s="26"/>
      <c r="I164" s="15"/>
      <c r="J164" s="16"/>
      <c r="K164" s="16"/>
      <c r="L164" s="15"/>
      <c r="M164" s="15"/>
      <c r="N164" s="14"/>
      <c r="O164" s="14"/>
    </row>
    <row r="165" spans="1:15">
      <c r="A165" s="14"/>
      <c r="B165" s="24"/>
      <c r="C165" s="14"/>
      <c r="D165" s="37"/>
      <c r="E165" s="37"/>
      <c r="F165" s="14"/>
      <c r="G165" s="37"/>
      <c r="H165" s="27"/>
      <c r="I165" s="15"/>
      <c r="J165" s="16"/>
      <c r="K165" s="16"/>
      <c r="L165" s="15"/>
      <c r="M165" s="15"/>
      <c r="N165" s="14"/>
      <c r="O165" s="14"/>
    </row>
    <row r="166" spans="1:15">
      <c r="A166" s="14"/>
      <c r="B166" s="24"/>
      <c r="C166" s="14"/>
      <c r="D166" s="37"/>
      <c r="E166" s="37"/>
      <c r="F166" s="14"/>
      <c r="G166" s="37"/>
      <c r="H166" s="26"/>
      <c r="I166" s="15"/>
      <c r="J166" s="16"/>
      <c r="K166" s="16"/>
      <c r="L166" s="15"/>
      <c r="M166" s="15"/>
      <c r="N166" s="14"/>
      <c r="O166" s="14"/>
    </row>
    <row r="167" spans="1:15">
      <c r="A167" s="14"/>
      <c r="B167" s="24"/>
      <c r="C167" s="14"/>
      <c r="D167" s="14"/>
      <c r="E167" s="37"/>
      <c r="F167" s="14"/>
      <c r="G167" s="37"/>
      <c r="H167" s="26"/>
      <c r="I167" s="15"/>
      <c r="J167" s="16"/>
      <c r="K167" s="16"/>
      <c r="L167" s="15"/>
      <c r="M167" s="15"/>
      <c r="N167" s="14"/>
      <c r="O167" s="14"/>
    </row>
    <row r="168" spans="1:15">
      <c r="A168" s="14"/>
      <c r="B168" s="24"/>
      <c r="C168" s="14"/>
      <c r="D168" s="14"/>
      <c r="E168" s="37"/>
      <c r="F168" s="14"/>
      <c r="G168" s="37"/>
      <c r="H168" s="26"/>
      <c r="I168" s="15"/>
      <c r="J168" s="16"/>
      <c r="K168" s="16"/>
      <c r="L168" s="15"/>
      <c r="M168" s="15"/>
      <c r="N168" s="14"/>
      <c r="O168" s="14"/>
    </row>
    <row r="169" spans="1:15">
      <c r="A169" s="14"/>
      <c r="B169" s="24"/>
      <c r="C169" s="14"/>
      <c r="D169" s="14"/>
      <c r="E169" s="37"/>
      <c r="F169" s="14"/>
      <c r="G169" s="37"/>
      <c r="H169" s="23"/>
      <c r="I169" s="15"/>
      <c r="J169" s="16"/>
      <c r="K169" s="16"/>
      <c r="L169" s="15"/>
      <c r="M169" s="15"/>
      <c r="N169" s="14"/>
      <c r="O169" s="14"/>
    </row>
    <row r="170" spans="1:15">
      <c r="A170" s="14"/>
      <c r="B170" s="24"/>
      <c r="C170" s="14"/>
      <c r="D170" s="14"/>
      <c r="E170" s="37"/>
      <c r="F170" s="14"/>
      <c r="G170" s="14"/>
      <c r="H170" s="26"/>
      <c r="I170" s="15"/>
      <c r="J170" s="16"/>
      <c r="K170" s="16"/>
      <c r="L170" s="15"/>
      <c r="M170" s="15"/>
      <c r="N170" s="14"/>
      <c r="O170" s="14"/>
    </row>
    <row r="171" spans="1:15">
      <c r="A171" s="14"/>
      <c r="B171" s="24"/>
      <c r="C171" s="14"/>
      <c r="D171" s="14"/>
      <c r="E171" s="37"/>
      <c r="F171" s="14"/>
      <c r="G171" s="14"/>
      <c r="H171" s="26"/>
      <c r="I171" s="15"/>
      <c r="J171" s="16"/>
      <c r="K171" s="16"/>
      <c r="L171" s="15"/>
      <c r="M171" s="15"/>
      <c r="N171" s="14"/>
      <c r="O171" s="14"/>
    </row>
    <row r="172" spans="1:15">
      <c r="A172" s="25"/>
      <c r="B172" s="24"/>
      <c r="C172" s="25"/>
      <c r="D172" s="14"/>
      <c r="E172" s="37"/>
      <c r="F172" s="14"/>
      <c r="G172" s="14"/>
      <c r="H172" s="26"/>
      <c r="I172" s="15"/>
      <c r="J172" s="16"/>
      <c r="K172" s="16"/>
      <c r="L172" s="15"/>
      <c r="M172" s="15"/>
      <c r="N172" s="14"/>
      <c r="O172" s="14"/>
    </row>
    <row r="173" spans="1:15">
      <c r="A173" s="60"/>
      <c r="B173" s="24"/>
      <c r="C173" s="60"/>
      <c r="D173" s="37"/>
      <c r="E173" s="37"/>
      <c r="F173" s="14"/>
      <c r="G173" s="14"/>
      <c r="H173" s="31"/>
      <c r="I173" s="15"/>
      <c r="J173" s="16"/>
      <c r="K173" s="16"/>
      <c r="L173" s="15"/>
      <c r="M173" s="15"/>
      <c r="N173" s="14"/>
      <c r="O173" s="14"/>
    </row>
    <row r="174" spans="1:15">
      <c r="A174" s="60"/>
      <c r="B174" s="24"/>
      <c r="C174" s="60"/>
      <c r="D174" s="14"/>
      <c r="E174" s="37"/>
      <c r="F174" s="14"/>
      <c r="G174" s="167"/>
      <c r="H174" s="168"/>
      <c r="I174" s="15"/>
      <c r="J174" s="16"/>
      <c r="K174" s="16"/>
      <c r="L174" s="15"/>
      <c r="M174" s="15"/>
      <c r="N174" s="14"/>
      <c r="O174" s="14"/>
    </row>
    <row r="175" spans="1:15">
      <c r="A175" s="60"/>
      <c r="B175" s="24"/>
      <c r="C175" s="60"/>
      <c r="D175" s="14"/>
      <c r="E175" s="37"/>
      <c r="F175" s="14"/>
      <c r="G175" s="14"/>
      <c r="H175" s="101"/>
      <c r="I175" s="15"/>
      <c r="J175" s="16"/>
      <c r="K175" s="16"/>
      <c r="L175" s="15"/>
      <c r="M175" s="15"/>
      <c r="N175" s="14"/>
      <c r="O175" s="14"/>
    </row>
    <row r="176" spans="1:15">
      <c r="A176" s="99"/>
      <c r="B176" s="24"/>
      <c r="C176" s="14"/>
      <c r="D176" s="14"/>
      <c r="E176" s="14"/>
      <c r="F176" s="14"/>
      <c r="G176" s="167"/>
      <c r="H176" s="168"/>
      <c r="I176" s="15"/>
      <c r="J176" s="16"/>
      <c r="K176" s="16"/>
      <c r="L176" s="15"/>
      <c r="M176" s="15"/>
      <c r="N176" s="14"/>
      <c r="O176" s="14"/>
    </row>
    <row r="177" spans="1:15">
      <c r="A177" s="100"/>
      <c r="B177" s="24"/>
      <c r="C177" s="14"/>
      <c r="D177" s="14"/>
      <c r="E177" s="14"/>
      <c r="F177" s="14"/>
      <c r="G177" s="167"/>
      <c r="H177" s="168"/>
      <c r="I177" s="15"/>
      <c r="J177" s="16"/>
      <c r="K177" s="16"/>
      <c r="L177" s="15"/>
      <c r="M177" s="15"/>
      <c r="N177" s="14"/>
      <c r="O177" s="14"/>
    </row>
    <row r="178" spans="1:15">
      <c r="A178" s="25"/>
      <c r="B178" s="24"/>
      <c r="C178" s="25"/>
      <c r="D178" s="14"/>
      <c r="E178" s="37"/>
      <c r="F178" s="14"/>
      <c r="G178" s="37"/>
      <c r="H178" s="27"/>
      <c r="I178" s="15"/>
      <c r="J178" s="16"/>
      <c r="K178" s="16"/>
      <c r="L178" s="15"/>
      <c r="M178" s="15"/>
      <c r="N178" s="14"/>
      <c r="O178" s="14"/>
    </row>
    <row r="179" spans="1:15">
      <c r="A179" s="60"/>
      <c r="B179" s="24"/>
      <c r="C179" s="60"/>
      <c r="D179" s="14"/>
      <c r="E179" s="37"/>
      <c r="F179" s="14"/>
      <c r="G179" s="14"/>
      <c r="H179" s="26"/>
      <c r="I179" s="102"/>
      <c r="J179" s="16"/>
      <c r="K179" s="16"/>
      <c r="L179" s="15"/>
      <c r="M179" s="15"/>
      <c r="N179" s="14"/>
      <c r="O179" s="14"/>
    </row>
    <row r="180" spans="1:15">
      <c r="A180" s="60"/>
      <c r="B180" s="24"/>
      <c r="C180" s="60"/>
      <c r="D180" s="14"/>
      <c r="E180" s="37"/>
      <c r="F180" s="14"/>
      <c r="G180" s="14"/>
      <c r="H180" s="27"/>
      <c r="I180" s="15"/>
      <c r="J180" s="16"/>
      <c r="K180" s="16"/>
      <c r="L180" s="15"/>
      <c r="M180" s="15"/>
      <c r="N180" s="14"/>
      <c r="O180" s="14"/>
    </row>
    <row r="181" spans="1:15">
      <c r="A181" s="60"/>
      <c r="B181" s="24"/>
      <c r="C181" s="60"/>
      <c r="D181" s="14"/>
      <c r="E181" s="37"/>
      <c r="F181" s="14"/>
      <c r="G181" s="14"/>
      <c r="H181" s="77"/>
      <c r="I181" s="15"/>
      <c r="J181" s="16"/>
      <c r="K181" s="16"/>
      <c r="L181" s="15"/>
      <c r="M181" s="15"/>
      <c r="N181" s="14"/>
      <c r="O181" s="14"/>
    </row>
    <row r="182" spans="1:15">
      <c r="A182" s="60"/>
      <c r="B182" s="24"/>
      <c r="C182" s="60"/>
      <c r="D182" s="37"/>
      <c r="E182" s="37"/>
      <c r="F182" s="14"/>
      <c r="G182" s="14"/>
      <c r="H182" s="26"/>
      <c r="I182" s="15"/>
      <c r="J182" s="16"/>
      <c r="K182" s="16"/>
      <c r="L182" s="15"/>
      <c r="M182" s="15"/>
      <c r="N182" s="14"/>
      <c r="O182" s="14"/>
    </row>
    <row r="183" spans="1:15">
      <c r="A183" s="60"/>
      <c r="B183" s="24"/>
      <c r="C183" s="73"/>
      <c r="D183" s="14"/>
      <c r="E183" s="103"/>
      <c r="F183" s="14"/>
      <c r="G183" s="14"/>
      <c r="H183" s="31"/>
      <c r="I183" s="15"/>
      <c r="J183" s="16"/>
      <c r="K183" s="16"/>
      <c r="L183" s="15"/>
      <c r="M183" s="15"/>
      <c r="N183" s="14"/>
      <c r="O183" s="14"/>
    </row>
    <row r="184" spans="1:15">
      <c r="A184" s="98"/>
      <c r="B184" s="104"/>
      <c r="D184" s="105"/>
      <c r="E184" s="103"/>
      <c r="G184" s="14"/>
      <c r="H184" s="31"/>
      <c r="J184" s="16"/>
      <c r="K184" s="16"/>
      <c r="L184" s="15"/>
      <c r="M184" s="15"/>
      <c r="N184" s="14"/>
      <c r="O184" s="14"/>
    </row>
    <row r="185" spans="1:15">
      <c r="A185" s="25"/>
      <c r="B185" s="24"/>
      <c r="C185" s="25"/>
      <c r="D185" s="105"/>
      <c r="E185" s="106"/>
      <c r="F185" s="105"/>
      <c r="G185" s="105"/>
      <c r="H185" s="107"/>
      <c r="I185" s="108"/>
      <c r="J185" s="109"/>
      <c r="K185" s="16"/>
      <c r="L185" s="15"/>
      <c r="M185" s="15"/>
      <c r="N185" s="14"/>
      <c r="O185" s="14"/>
    </row>
    <row r="186" spans="1:15">
      <c r="A186" s="111"/>
      <c r="B186" s="104"/>
      <c r="C186" s="110"/>
      <c r="D186" s="106"/>
      <c r="E186" s="106"/>
      <c r="F186" s="105"/>
      <c r="G186" s="105"/>
      <c r="H186" s="107"/>
      <c r="I186" s="108"/>
      <c r="J186" s="109"/>
      <c r="K186" s="16"/>
      <c r="L186" s="15"/>
      <c r="M186" s="15"/>
      <c r="N186" s="14"/>
      <c r="O186" s="14"/>
    </row>
    <row r="187" spans="1:15">
      <c r="A187" s="25"/>
      <c r="B187" s="24"/>
      <c r="C187" s="25"/>
      <c r="D187" s="14"/>
      <c r="E187" s="37"/>
      <c r="F187" s="14"/>
      <c r="G187" s="14"/>
      <c r="H187" s="28"/>
      <c r="I187" s="15"/>
      <c r="J187" s="16"/>
      <c r="K187" s="16"/>
      <c r="L187" s="15"/>
      <c r="M187" s="15"/>
      <c r="N187" s="14"/>
      <c r="O187" s="14"/>
    </row>
    <row r="188" spans="1:15">
      <c r="A188" s="73"/>
      <c r="B188" s="24"/>
      <c r="C188" s="60"/>
      <c r="D188" s="14"/>
      <c r="E188" s="37"/>
      <c r="F188" s="14"/>
      <c r="G188" s="25"/>
      <c r="H188" s="60"/>
      <c r="I188" s="15"/>
      <c r="J188" s="16"/>
      <c r="K188" s="16"/>
      <c r="L188" s="15"/>
      <c r="M188" s="15"/>
      <c r="N188" s="14"/>
      <c r="O188" s="14"/>
    </row>
    <row r="189" spans="1:15">
      <c r="A189" s="60"/>
      <c r="B189" s="24"/>
      <c r="C189" s="60"/>
      <c r="D189" s="14"/>
      <c r="E189" s="37"/>
      <c r="F189" s="14"/>
      <c r="G189" s="14"/>
      <c r="H189" s="27"/>
      <c r="I189" s="15"/>
      <c r="J189" s="16"/>
      <c r="K189" s="16"/>
      <c r="L189" s="15"/>
      <c r="M189" s="15"/>
      <c r="N189" s="14"/>
      <c r="O189" s="14"/>
    </row>
    <row r="190" spans="1:15">
      <c r="A190" s="98"/>
    </row>
    <row r="191" spans="1:15">
      <c r="A191" s="98"/>
    </row>
    <row r="192" spans="1:15">
      <c r="A192" s="98"/>
    </row>
    <row r="193" spans="1:3">
      <c r="A193" s="98"/>
    </row>
    <row r="194" spans="1:3">
      <c r="A194" s="98"/>
    </row>
    <row r="195" spans="1:3" ht="15.75" thickBot="1">
      <c r="A195" s="98"/>
      <c r="C195" s="97"/>
    </row>
  </sheetData>
  <mergeCells count="7">
    <mergeCell ref="G177:H177"/>
    <mergeCell ref="A1:N1"/>
    <mergeCell ref="G2:H2"/>
    <mergeCell ref="J11:N11"/>
    <mergeCell ref="O115:O116"/>
    <mergeCell ref="G174:H174"/>
    <mergeCell ref="G176:H17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Pececchi</dc:creator>
  <cp:lastModifiedBy>Pececchi</cp:lastModifiedBy>
  <cp:lastPrinted>2016-10-05T08:29:33Z</cp:lastPrinted>
  <dcterms:created xsi:type="dcterms:W3CDTF">2016-03-10T10:14:51Z</dcterms:created>
  <dcterms:modified xsi:type="dcterms:W3CDTF">2017-12-01T11:56:31Z</dcterms:modified>
</cp:coreProperties>
</file>