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0.19\Download\scambio pianificazione e controllo\CIG\Pubblicazioni\Aggiornamenti 2019\"/>
    </mc:Choice>
  </mc:AlternateContent>
  <bookViews>
    <workbookView xWindow="0" yWindow="0" windowWidth="28800" windowHeight="12345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L192" i="1" l="1"/>
  <c r="L185" i="1"/>
  <c r="L184" i="1"/>
  <c r="L181" i="1"/>
  <c r="L180" i="1"/>
  <c r="L177" i="1"/>
  <c r="L170" i="1"/>
  <c r="L163" i="1"/>
  <c r="L154" i="1"/>
  <c r="L147" i="1"/>
  <c r="L146" i="1"/>
  <c r="L144" i="1"/>
  <c r="L138" i="1"/>
  <c r="L132" i="1"/>
  <c r="L131" i="1"/>
  <c r="L128" i="1"/>
  <c r="L126" i="1"/>
  <c r="L122" i="1"/>
  <c r="L110" i="1"/>
  <c r="L106" i="1"/>
  <c r="L101" i="1"/>
  <c r="L99" i="1"/>
  <c r="L96" i="1"/>
  <c r="L88" i="1"/>
  <c r="L81" i="1"/>
  <c r="L69" i="1"/>
  <c r="L59" i="1"/>
  <c r="L32" i="1"/>
  <c r="L31" i="1"/>
  <c r="L22" i="1"/>
  <c r="L21" i="1"/>
  <c r="L14" i="1"/>
  <c r="L9" i="1"/>
  <c r="L20" i="1"/>
  <c r="L85" i="1"/>
  <c r="L75" i="1"/>
  <c r="L64" i="1"/>
  <c r="L62" i="1"/>
  <c r="L53" i="1"/>
  <c r="L43" i="1"/>
  <c r="L27" i="1"/>
  <c r="L26" i="1"/>
  <c r="L18" i="1"/>
  <c r="L12" i="1"/>
  <c r="L103" i="1"/>
  <c r="L83" i="1" l="1"/>
  <c r="L37" i="1" l="1"/>
  <c r="L41" i="1" l="1"/>
  <c r="L38" i="1" l="1"/>
</calcChain>
</file>

<file path=xl/sharedStrings.xml><?xml version="1.0" encoding="utf-8"?>
<sst xmlns="http://schemas.openxmlformats.org/spreadsheetml/2006/main" count="1762" uniqueCount="1135">
  <si>
    <t>CIG</t>
  </si>
  <si>
    <t>DATA ACQUISIZIONE CIG</t>
  </si>
  <si>
    <t>OGGETTO DEL BANDO</t>
  </si>
  <si>
    <t>CONTENUTO
(lavori, servizi, forniture)</t>
  </si>
  <si>
    <t>PROCEDURA DI SCELTA DEL CONTRAENTE</t>
  </si>
  <si>
    <t>ALTRI OPERATORI INVITATI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</si>
  <si>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</si>
  <si>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</si>
  <si>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</si>
  <si>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</si>
  <si>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</si>
  <si>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</si>
  <si>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</si>
  <si>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</si>
  <si>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</si>
  <si>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Servizi</t>
  </si>
  <si>
    <t>Affidamento in economia-affidamento diretto</t>
  </si>
  <si>
    <t>Amspec S.p.A.</t>
  </si>
  <si>
    <t>06128230965</t>
  </si>
  <si>
    <t>ZA92692C20</t>
  </si>
  <si>
    <t>Analisi chimico-fisiche su campioni Jet A1</t>
  </si>
  <si>
    <t>2019 TABELLA CONTRATTI PUBBLICI (AFFIDAMENTI)
Art. 37 comma 1 D.lgs n. 33/2013</t>
  </si>
  <si>
    <t>Ordine n. 2 del 03/01/2019</t>
  </si>
  <si>
    <t>Z3B2694271</t>
  </si>
  <si>
    <t>Cartoncini 12x16 colore verde chiaro per ZTL</t>
  </si>
  <si>
    <t>Forniture</t>
  </si>
  <si>
    <t>CipDue S.r.l.</t>
  </si>
  <si>
    <t>01235660550</t>
  </si>
  <si>
    <t>Ordine n. 3 del 04/01/2019</t>
  </si>
  <si>
    <t>Z802694D32</t>
  </si>
  <si>
    <t xml:space="preserve">Assicurazione Smart </t>
  </si>
  <si>
    <t>Unitas S.r.l. Agenzia Itas 603</t>
  </si>
  <si>
    <t>Ordine n. 4 del 04/01/2019</t>
  </si>
  <si>
    <t>Z4B2695285</t>
  </si>
  <si>
    <t>Assicurazione Fiat Punto</t>
  </si>
  <si>
    <t>Unipol Sai - Assipunto Agenzia Terni e Narni</t>
  </si>
  <si>
    <t>01497230555</t>
  </si>
  <si>
    <t>Z1926958A7</t>
  </si>
  <si>
    <t>TS Plus 10 utenti aggiuntivi</t>
  </si>
  <si>
    <t>Artel Lombardia S.r.l.</t>
  </si>
  <si>
    <t>Ordine n. 6 del 04/01/2019</t>
  </si>
  <si>
    <t>Ordine n. 5 del 04/01/2019</t>
  </si>
  <si>
    <t>Z89269887D</t>
  </si>
  <si>
    <t>Servizio idrico aviosuperficie</t>
  </si>
  <si>
    <t>SII - Servizio Idrico Integrato</t>
  </si>
  <si>
    <t>01250250550</t>
  </si>
  <si>
    <t>Prot. 0007830 del 18/11/2016</t>
  </si>
  <si>
    <t>Voltura (subentro ATC)</t>
  </si>
  <si>
    <t>ZED26997AD</t>
  </si>
  <si>
    <t>Corso antincendio rischio alto per n. 3 unità</t>
  </si>
  <si>
    <t>VV.FF.</t>
  </si>
  <si>
    <t>Z60269F704</t>
  </si>
  <si>
    <t>Carburante Jet A1</t>
  </si>
  <si>
    <t>Procedura negoziata senza previa pubblicazione del bando</t>
  </si>
  <si>
    <t>Magigas S.p.A.</t>
  </si>
  <si>
    <t>00408880474</t>
  </si>
  <si>
    <t>AirBP Italia                           F.lli Magni</t>
  </si>
  <si>
    <t>Ordine n. 11 del 09/01/2019</t>
  </si>
  <si>
    <t>Z2D26A1273</t>
  </si>
  <si>
    <t>Servizio ritiro e conteggio valori</t>
  </si>
  <si>
    <t>Vigilanza Umbra Mondialpol S.p.A.</t>
  </si>
  <si>
    <t>00623720547</t>
  </si>
  <si>
    <t>ZF226A1490</t>
  </si>
  <si>
    <t>Deposito cauzionale per apertura pratica Enel Energia</t>
  </si>
  <si>
    <t>Affidamento diretto in adesione ad accordo quadro/convenzione</t>
  </si>
  <si>
    <t>Enel Energia S.p.A.</t>
  </si>
  <si>
    <t>06655971007</t>
  </si>
  <si>
    <t>Ordine Consip 4662737 del 19/12/2018</t>
  </si>
  <si>
    <t>ZE226A1913</t>
  </si>
  <si>
    <t>Servizi POS Mobile per aviosuperficie, parcheggio S. Francesco, ufficio ZTL</t>
  </si>
  <si>
    <t>Coopersystem Soc. coop.</t>
  </si>
  <si>
    <t>04276840487</t>
  </si>
  <si>
    <t>Contratto n. 60000349010 del 06/04/2017</t>
  </si>
  <si>
    <t>ZA226A515C</t>
  </si>
  <si>
    <t>Lavaggio aereo</t>
  </si>
  <si>
    <t>Lavori</t>
  </si>
  <si>
    <t>Full Aviation Service S.r.l.</t>
  </si>
  <si>
    <t>Ordine n. 13 del 10/01/2019</t>
  </si>
  <si>
    <t>Z7B26A8C76</t>
  </si>
  <si>
    <t>Flyer formato 21x7,5 per parcheggio S. Francesco ristampa</t>
  </si>
  <si>
    <t>Tipolitografia Federici S.n.c.</t>
  </si>
  <si>
    <t>00477710552</t>
  </si>
  <si>
    <t>Ordine n. 14 del 10/01/2019</t>
  </si>
  <si>
    <t>ZF526A9BB2</t>
  </si>
  <si>
    <t>Manutenzione distributore carburante aviosuperficie</t>
  </si>
  <si>
    <t>Semap S.r.l.</t>
  </si>
  <si>
    <t>00557650553</t>
  </si>
  <si>
    <t>Ordine n. 15 del 11/01/2019</t>
  </si>
  <si>
    <t>Z3026AA072</t>
  </si>
  <si>
    <t>Blocchi + bollettini</t>
  </si>
  <si>
    <t>Maggioli S.p.A.</t>
  </si>
  <si>
    <t>002066400405</t>
  </si>
  <si>
    <t>Ordine n. 16 del 11/01/2019</t>
  </si>
  <si>
    <t>Z6326AD082</t>
  </si>
  <si>
    <t>Fornitura AVGas 100LL</t>
  </si>
  <si>
    <t>Firmin                                         Magigas S.p.A.</t>
  </si>
  <si>
    <t>Air BP Italia S.p.A.</t>
  </si>
  <si>
    <t>Ordine n. 17 del 11/01/2019</t>
  </si>
  <si>
    <t>ZBA26B0464</t>
  </si>
  <si>
    <t>Videoserver + monitor per videosorveglianza parcheggio S. Francesco</t>
  </si>
  <si>
    <t>776662340D</t>
  </si>
  <si>
    <t>7766655E72</t>
  </si>
  <si>
    <t>Fornitura benzina verde 100 ottani</t>
  </si>
  <si>
    <t>Z4126B9A25</t>
  </si>
  <si>
    <t>Ripristino postazione controllo V.le dello Stadio</t>
  </si>
  <si>
    <t>CTS Electronics S.r.l.</t>
  </si>
  <si>
    <t>02234270540</t>
  </si>
  <si>
    <t>Ordine n. 18 del 16/01/2019</t>
  </si>
  <si>
    <t>ZBD26BA30E</t>
  </si>
  <si>
    <t>Filtri per erogazione prodotti avio</t>
  </si>
  <si>
    <t>S.E.M.A.P.</t>
  </si>
  <si>
    <t>Ordine n. 19 del 16/01/2019</t>
  </si>
  <si>
    <t>Z1526BF53C</t>
  </si>
  <si>
    <t>Felpe per personale aviosuperficie</t>
  </si>
  <si>
    <t>Tecnoantincendio Snc</t>
  </si>
  <si>
    <t>00495600553</t>
  </si>
  <si>
    <t>ZDD26C5357</t>
  </si>
  <si>
    <t>Bandiere e maniche a vento aviosuperficie</t>
  </si>
  <si>
    <t>232/01/2019</t>
  </si>
  <si>
    <t>ZE426C543F</t>
  </si>
  <si>
    <t>Consumi elettrici aviosuperficie</t>
  </si>
  <si>
    <t>Affidamento in economia - affidamento diretto</t>
  </si>
  <si>
    <t>Umbria Energy S.p.A.</t>
  </si>
  <si>
    <t>01313790550</t>
  </si>
  <si>
    <t>Prot. 0007961 del 22/11/2016</t>
  </si>
  <si>
    <t>Contratto 2016-17478</t>
  </si>
  <si>
    <t>Z6126D8915</t>
  </si>
  <si>
    <t>Manutenzione antincendio - integrazione beni</t>
  </si>
  <si>
    <t>Cate antincendio S.r.l.</t>
  </si>
  <si>
    <t>01368250559</t>
  </si>
  <si>
    <t>Ordine n. 22 del 24/01/2019</t>
  </si>
  <si>
    <t>Z3126D1E05</t>
  </si>
  <si>
    <t>Analisi conformità JetA1</t>
  </si>
  <si>
    <t>CBF Laboratori S.r.l.</t>
  </si>
  <si>
    <t>0146060556</t>
  </si>
  <si>
    <t>Ordine n. 21 del 22/01/2019</t>
  </si>
  <si>
    <t>Z0226DAF35</t>
  </si>
  <si>
    <t>Analisi chimico-fisiche Jet A1</t>
  </si>
  <si>
    <t>Ordine n. 23 del 24/01/2019</t>
  </si>
  <si>
    <t>31/01/20198</t>
  </si>
  <si>
    <t>RAET Commerciale S.r.l.</t>
  </si>
  <si>
    <t>03298930482</t>
  </si>
  <si>
    <t>Canepa &amp; Campi S.r.l.</t>
  </si>
  <si>
    <t>Z4926E0ED2</t>
  </si>
  <si>
    <t>Proroga n. 4 contratto vigilanza aviosuperficie</t>
  </si>
  <si>
    <t>Securpool S.r.l.</t>
  </si>
  <si>
    <t>01860390564</t>
  </si>
  <si>
    <t>Il Tricolore                                      Novali Egidio           Bizonweb</t>
  </si>
  <si>
    <t>Z2826E2161</t>
  </si>
  <si>
    <t>Stampa, imbustamento e recapito lettere ZTL</t>
  </si>
  <si>
    <t>Sorte S.r.l.</t>
  </si>
  <si>
    <t>01208470557</t>
  </si>
  <si>
    <t>Ordine n. 25 del 28/01/2019</t>
  </si>
  <si>
    <t>Z3926E4C33</t>
  </si>
  <si>
    <t>Incarico per fornitura di servizi notarili</t>
  </si>
  <si>
    <t>Ordine n. 7 del 07/01/2019                     Ordine n. 27 del 28/01/2019</t>
  </si>
  <si>
    <t>Z8726E6911</t>
  </si>
  <si>
    <t>N. 3 giornate formazione ARCA</t>
  </si>
  <si>
    <t>Wolters Kluwer Italia S.r.l.</t>
  </si>
  <si>
    <t>Ordine n. 28 del 28/01/2019</t>
  </si>
  <si>
    <t>ZA226E6B71</t>
  </si>
  <si>
    <t>Manutenzione impianto anti-intrusione aviosuperficie</t>
  </si>
  <si>
    <t>C.L.System</t>
  </si>
  <si>
    <t>00716230552</t>
  </si>
  <si>
    <t>Ordine n. 29 del 28/01/2019</t>
  </si>
  <si>
    <t>ZF826F2561</t>
  </si>
  <si>
    <t>Servizi di assistenza gestione rifiuti batterie</t>
  </si>
  <si>
    <t>General Service S.r.l.</t>
  </si>
  <si>
    <t>02026300547</t>
  </si>
  <si>
    <t>Ordine n. 30 del 31/01/2019</t>
  </si>
  <si>
    <t>ZEB26F2AB3</t>
  </si>
  <si>
    <t>ZC226F3538</t>
  </si>
  <si>
    <t>Pedane isolanti 30kv per ascensori parcheggio</t>
  </si>
  <si>
    <t>Rema Tarlazzi S.p.A.</t>
  </si>
  <si>
    <t>01634070435</t>
  </si>
  <si>
    <t>Z5A26F3C7C</t>
  </si>
  <si>
    <t>Pile parcometri Stelio</t>
  </si>
  <si>
    <t>Batterie Drago di Patumi Riccardo</t>
  </si>
  <si>
    <t>01549380556</t>
  </si>
  <si>
    <t>Ordine n. 33 del 31/01/2019</t>
  </si>
  <si>
    <t>Z8726F42BB</t>
  </si>
  <si>
    <t>Sostituzione dispositivo PARVC danneggiato</t>
  </si>
  <si>
    <t>Project Automation S.p.A.</t>
  </si>
  <si>
    <t>03483920173</t>
  </si>
  <si>
    <t>Ordine n. 34 del 31/01/2019</t>
  </si>
  <si>
    <t>Z8026F9A11</t>
  </si>
  <si>
    <t xml:space="preserve">Consumi elettrici parcheggio S. Francesco </t>
  </si>
  <si>
    <t>Prot. 0007819 del 18/11/2016</t>
  </si>
  <si>
    <t>Contratto 2016-17476</t>
  </si>
  <si>
    <t>Z8126F9C4C</t>
  </si>
  <si>
    <t>Lavori chiusini+piazzale aviosuperficie</t>
  </si>
  <si>
    <t>Monti Enzo S.r.l.</t>
  </si>
  <si>
    <t>01395480559</t>
  </si>
  <si>
    <t>Z8726FA7B8</t>
  </si>
  <si>
    <t>Z0A26FB517</t>
  </si>
  <si>
    <t>Update sistema Skidata</t>
  </si>
  <si>
    <t>Si.Ste Impianti Snc</t>
  </si>
  <si>
    <t>02012660565</t>
  </si>
  <si>
    <t>Ordine n. 37 del 01/02/2019</t>
  </si>
  <si>
    <t>ZD326FD0CB</t>
  </si>
  <si>
    <t>Canepa&amp;Campi S.r.l.</t>
  </si>
  <si>
    <t>03415020100</t>
  </si>
  <si>
    <t>Ordine n. 38 del 04/02/2019</t>
  </si>
  <si>
    <t>Base + aste + bandiere di rappresentanza aviosuperficie</t>
  </si>
  <si>
    <t>Z9C2705700</t>
  </si>
  <si>
    <t>Analisi carburante</t>
  </si>
  <si>
    <r>
      <t>Ordine n. 32 del 31/01/2019</t>
    </r>
    <r>
      <rPr>
        <b/>
        <sz val="8"/>
        <color rgb="FFFF0000"/>
        <rFont val="Arial"/>
        <family val="2"/>
      </rPr>
      <t>A</t>
    </r>
    <r>
      <rPr>
        <sz val="8"/>
        <rFont val="Arial"/>
        <family val="2"/>
      </rPr>
      <t xml:space="preserve">   Ordine n. 39 del 04/02/2019</t>
    </r>
  </si>
  <si>
    <t>Ordine n. 41 del 05/02/2019</t>
  </si>
  <si>
    <t>Simpes S.r.l.</t>
  </si>
  <si>
    <t>00694710559</t>
  </si>
  <si>
    <t>ZED2711F47</t>
  </si>
  <si>
    <t>Fornitura benzina avio Jet A1</t>
  </si>
  <si>
    <t>Z452717C3E</t>
  </si>
  <si>
    <t>Ripristino porta REI parcheggio S. Francesco</t>
  </si>
  <si>
    <t>Listanti Alberto</t>
  </si>
  <si>
    <t>01348100551</t>
  </si>
  <si>
    <t>Odine n. 42 del 08/02/2019</t>
  </si>
  <si>
    <t>Ordine n. 43 del 11/02/2019</t>
  </si>
  <si>
    <t>ZD12718B6D</t>
  </si>
  <si>
    <t>Interventi tecnici</t>
  </si>
  <si>
    <t>A.Tel Telecomunicazioni</t>
  </si>
  <si>
    <t>Ordine n. 44 del 11/02/2019</t>
  </si>
  <si>
    <t>Z6227190CE</t>
  </si>
  <si>
    <t>Corso per operatore antincendio specifico per aviosuperficie</t>
  </si>
  <si>
    <t>Kontek Avio di A. Miarelli</t>
  </si>
  <si>
    <t>01305620492</t>
  </si>
  <si>
    <t>01292690557</t>
  </si>
  <si>
    <t>Ordine n. 45 del 11/025/2019</t>
  </si>
  <si>
    <t>Z172719CF2</t>
  </si>
  <si>
    <t>Attività di consulenza di comunicazione</t>
  </si>
  <si>
    <t>Umbria Digitale S.c. ar.l.</t>
  </si>
  <si>
    <t>03761180961</t>
  </si>
  <si>
    <t>Ordine n. 46 del 11/02/2019</t>
  </si>
  <si>
    <t>Z4D271C20D</t>
  </si>
  <si>
    <t>Sepiolite per aviosuperficie</t>
  </si>
  <si>
    <t>Ferramenta Centro Italia Snc</t>
  </si>
  <si>
    <t>01247830555</t>
  </si>
  <si>
    <t>Ordine n. 47 del 11/02/2019</t>
  </si>
  <si>
    <t>Z58271C30E</t>
  </si>
  <si>
    <t>Manutenzione del verde parcheggio S. Francesco</t>
  </si>
  <si>
    <t>L'Ecologica di Martini Adolfo</t>
  </si>
  <si>
    <t>01201900550</t>
  </si>
  <si>
    <t>Ordine n. 48 del 11/02/2019</t>
  </si>
  <si>
    <t>ZC22732FED</t>
  </si>
  <si>
    <t>Rinnovo polizza Panda DR061ML</t>
  </si>
  <si>
    <t>Assipunto Srl</t>
  </si>
  <si>
    <t>Ordine n. 49 del 18/02/2019</t>
  </si>
  <si>
    <t>Z5D2733DE2</t>
  </si>
  <si>
    <t>Noleggio + acquisto piante aviosuperficie</t>
  </si>
  <si>
    <t>L'Arcaverde S.r.l.</t>
  </si>
  <si>
    <t>01509760557</t>
  </si>
  <si>
    <t>Z7D2734A6E</t>
  </si>
  <si>
    <t xml:space="preserve">Polizza RCA autocarro ZA337VW </t>
  </si>
  <si>
    <t xml:space="preserve">Unipol Sai </t>
  </si>
  <si>
    <t>01240000552</t>
  </si>
  <si>
    <t>Ordine n. 51 del 18/02/2019</t>
  </si>
  <si>
    <t>Ordine n. 50 del 18/02/2019</t>
  </si>
  <si>
    <t>ZAB2738CC1</t>
  </si>
  <si>
    <t>Abbonamento piattaforma Insito + Servizio assistenza tecnico-finanziaria</t>
  </si>
  <si>
    <t>Finance active S.r.l.</t>
  </si>
  <si>
    <t>06409360960</t>
  </si>
  <si>
    <t>Ordine n. 52 del 19/02/2019</t>
  </si>
  <si>
    <t>Z51273B630</t>
  </si>
  <si>
    <t>Benzina verde 100 ottani lt. 5.000</t>
  </si>
  <si>
    <t>Magigas S.p.A.     Firmin</t>
  </si>
  <si>
    <t>Z482743A16</t>
  </si>
  <si>
    <t>Lavori di manutenzione</t>
  </si>
  <si>
    <t>7805719B15</t>
  </si>
  <si>
    <t>Z8027494AD</t>
  </si>
  <si>
    <t>Intervento manutenzione straordinaria impianto fitodepurazione aviosuperficie</t>
  </si>
  <si>
    <t>Ecolservice S.r.l.</t>
  </si>
  <si>
    <t>02715760548</t>
  </si>
  <si>
    <t>Ordine n. 54 del 22/02/2019</t>
  </si>
  <si>
    <t>Z7F2749A4A</t>
  </si>
  <si>
    <t>Materiali DPI + reintegro pronto soccorso aviosuperficie</t>
  </si>
  <si>
    <t>Ordine n. 55 del 22/02/2019</t>
  </si>
  <si>
    <t>Z14274AA8D</t>
  </si>
  <si>
    <t>Piattaforma Isharedoc</t>
  </si>
  <si>
    <t>Digi One S.r.l.</t>
  </si>
  <si>
    <t>01281410553</t>
  </si>
  <si>
    <t>Ordine n. 56 del 22/02/2019</t>
  </si>
  <si>
    <t>Z7E274B092</t>
  </si>
  <si>
    <t>Intervento su pompa di benzina aviosuperficie</t>
  </si>
  <si>
    <t>Ordine n. 57 del 22/02/2019</t>
  </si>
  <si>
    <t>Z5E274B1C0</t>
  </si>
  <si>
    <t>Pile per parcometri Stelio</t>
  </si>
  <si>
    <t>Ordine n. 58 del 22/02/2019</t>
  </si>
  <si>
    <t>Z9A274B432</t>
  </si>
  <si>
    <t xml:space="preserve">Presidio croce medica c/o aviosuperficie </t>
  </si>
  <si>
    <t>Associazione Opera Pia Pubblica Assistenza di Terni OdV</t>
  </si>
  <si>
    <t>00526840558</t>
  </si>
  <si>
    <t>Ordine n. 59 del 22/02/2019</t>
  </si>
  <si>
    <t>Z7827555A2</t>
  </si>
  <si>
    <t>Blocchetti sanzioni</t>
  </si>
  <si>
    <t xml:space="preserve">Tipografia Leonardi </t>
  </si>
  <si>
    <t>012522440555</t>
  </si>
  <si>
    <t>Ordine n. 62 del 26/02/2019</t>
  </si>
  <si>
    <t>Ordine n. 53 del 21/02/2019                     Ordine n. 60 del 22/02/2019</t>
  </si>
  <si>
    <t>ZB5275BD56</t>
  </si>
  <si>
    <t>Tamponi per timbri</t>
  </si>
  <si>
    <t>Ordine n. 63 del 27/02/2019</t>
  </si>
  <si>
    <t xml:space="preserve">Documento di stipula RDO n. 2228212 </t>
  </si>
  <si>
    <t>Prot. 0002925 del 22/02/2019</t>
  </si>
  <si>
    <t>Prot. 0000323 del 07/01/2019</t>
  </si>
  <si>
    <t>Prot. 0000329 del 07/01/2019</t>
  </si>
  <si>
    <t>Prot. 0000333 del 07/01/2019</t>
  </si>
  <si>
    <t>Prot. 0000540 del 09/01/2019</t>
  </si>
  <si>
    <t>Prot. 0000543 del 09/01/2019</t>
  </si>
  <si>
    <t>Prot. 0000635 del 11/01/2019</t>
  </si>
  <si>
    <t>Prot. 0016008 del 19/12/2018</t>
  </si>
  <si>
    <t>Prot. 0000599 del 10/01/2019</t>
  </si>
  <si>
    <t>Prot. 0000741 del 11/01/2019</t>
  </si>
  <si>
    <t>Prot. 0000677 del 11/01/2019</t>
  </si>
  <si>
    <t>Prot. 0000800 del 14/01/2019</t>
  </si>
  <si>
    <t>Prot. 0000854 del 15/01/2019</t>
  </si>
  <si>
    <t>Prot. 0001034 del 17/01/2019</t>
  </si>
  <si>
    <t>Prot. 0001042 del 17/01/2019</t>
  </si>
  <si>
    <t>Ordine n. 20 del 17/01/2019</t>
  </si>
  <si>
    <t>E.T.I. S.r.l.</t>
  </si>
  <si>
    <t>01572130555</t>
  </si>
  <si>
    <t>Prot. 0008205 del 25/11/2016</t>
  </si>
  <si>
    <t>Contratto del 25/11/2016</t>
  </si>
  <si>
    <t>Canone mensile connessione dati aviosuperficie</t>
  </si>
  <si>
    <t>ZF327636F5</t>
  </si>
  <si>
    <t>Z3A2765A65</t>
  </si>
  <si>
    <t>Ologrammi Comune di Terni</t>
  </si>
  <si>
    <t>Nicola della Pergola</t>
  </si>
  <si>
    <t>06275550488</t>
  </si>
  <si>
    <t>Z7A2767E46</t>
  </si>
  <si>
    <t>NAS + HD per server farm</t>
  </si>
  <si>
    <t>Notaio Pasqualini Gian Luca</t>
  </si>
  <si>
    <t>01225000551</t>
  </si>
  <si>
    <t>Accettazione offerta 04/03/2019</t>
  </si>
  <si>
    <t>Sbrolli Fulvio                           Clericò V. e F.                                    Andreani Stefano                               Cirilli Paolo                                    Filippetti Carlo</t>
  </si>
  <si>
    <t>Z05276B600</t>
  </si>
  <si>
    <t>Riparazione lampeggiante jeep</t>
  </si>
  <si>
    <t>Z4327750F5</t>
  </si>
  <si>
    <t>Fornitura in opera climatizzatore Parcheggio S. Francesco</t>
  </si>
  <si>
    <t>Idrotermicasolare S.r.l.          Megawatt S.a.s.</t>
  </si>
  <si>
    <t>Ecoklima S.r.l.</t>
  </si>
  <si>
    <t>01273940559</t>
  </si>
  <si>
    <t>Z1B27752EC</t>
  </si>
  <si>
    <t>Combinatore telefonico + lavori elettrici parcheggio S. Francesco</t>
  </si>
  <si>
    <t>Elettroverde Snc</t>
  </si>
  <si>
    <t>00571660554</t>
  </si>
  <si>
    <t>Ordine n. 68 del 06/03/2019</t>
  </si>
  <si>
    <t>Ordine n. 69 del 06/03/2019</t>
  </si>
  <si>
    <t>Z252779072</t>
  </si>
  <si>
    <t xml:space="preserve">Ricarica Smart </t>
  </si>
  <si>
    <t>Enel X</t>
  </si>
  <si>
    <t>Prot. 00016095 del 21/12/2018</t>
  </si>
  <si>
    <t>ZC12779637</t>
  </si>
  <si>
    <t>Ordine 71 del 07/03/2019</t>
  </si>
  <si>
    <t>Z5B277BE60</t>
  </si>
  <si>
    <t>Badge Fratini Emanuela</t>
  </si>
  <si>
    <t>Microntel S.r.l.</t>
  </si>
  <si>
    <t>03064740545</t>
  </si>
  <si>
    <t>Ordine n. 72 del 08/03/2019</t>
  </si>
  <si>
    <t xml:space="preserve">Ordine n. 31 del 31/01/2019     RDA_AD n. 56 del 13/02/2019 </t>
  </si>
  <si>
    <t>Noleggio attrezzatura per esame corso antincendio 10/01/2019 e 05/02/2019</t>
  </si>
  <si>
    <t>Z26278A72B</t>
  </si>
  <si>
    <t>Manutenzione ordinaria e straordinaria Fiat Panda</t>
  </si>
  <si>
    <t>Corat S.r.l.</t>
  </si>
  <si>
    <t>01583240559</t>
  </si>
  <si>
    <t>Ordine n. 73 del 12/03/2019</t>
  </si>
  <si>
    <t>ZCB278C008</t>
  </si>
  <si>
    <t>Taglio erba e pulizia parcheggio S. Francesco lato P.ta S. Angelo</t>
  </si>
  <si>
    <t>Ordine n. 74 del 13/03/2019</t>
  </si>
  <si>
    <t>Permessi giornalieri tratteggiati + permessi disabili</t>
  </si>
  <si>
    <t>Ordine n. 36 del 01/02/2019                                           Ordine n. 75 del 13/03/2019</t>
  </si>
  <si>
    <t>ZEF278CF9E</t>
  </si>
  <si>
    <t>Biglietti termici Skidata 450/7</t>
  </si>
  <si>
    <t>Mecstar S.r.l.</t>
  </si>
  <si>
    <t>03863331009</t>
  </si>
  <si>
    <t>Ordine n. 76 del 13/03/2019</t>
  </si>
  <si>
    <t>Z2E278DB54</t>
  </si>
  <si>
    <t>Servizi di telefonia fissa e mobile anno 2019</t>
  </si>
  <si>
    <t>Vodafone S.p.A.</t>
  </si>
  <si>
    <t>08539010010</t>
  </si>
  <si>
    <t>Contratto</t>
  </si>
  <si>
    <t>Prot. 0003047 del 23/02/2018</t>
  </si>
  <si>
    <t>Easyconn                      ElTe                     StiADSL</t>
  </si>
  <si>
    <t>La Cometa S.r.l.</t>
  </si>
  <si>
    <t>00671240554</t>
  </si>
  <si>
    <t>RDO Mepa 2238340</t>
  </si>
  <si>
    <t>Prot. 0003966 del 14/03/2019</t>
  </si>
  <si>
    <t>RDO Mepa 2226887</t>
  </si>
  <si>
    <t>Prot. 0004024 del 15/03/2019</t>
  </si>
  <si>
    <t>Prot. 0004028 del 15/03/2019</t>
  </si>
  <si>
    <t>Prot. 0003974 del 14/03/2019</t>
  </si>
  <si>
    <t>Prot. 0001524 del 25/01/2019</t>
  </si>
  <si>
    <t>Prot. 0001634 del 29/01/2019</t>
  </si>
  <si>
    <t>Prot. 0001708 del 30/01/2019</t>
  </si>
  <si>
    <t>Prot. 0001468 del 25/01/2019</t>
  </si>
  <si>
    <t>Prot. 0001635 del 29/01/2019</t>
  </si>
  <si>
    <t>Prot. 0001636 del 29/01/2019</t>
  </si>
  <si>
    <t>Prot. 0002242 del 11/02/2019</t>
  </si>
  <si>
    <t>Z1D27A7677</t>
  </si>
  <si>
    <t>Riparazione pompa rilancio aviosuperficie</t>
  </si>
  <si>
    <t>Ordine n. 78 del 20/03/2019</t>
  </si>
  <si>
    <t>Ordine n. 12 del 09/01/2019                        Ordine n. 77 del 19/03/2019</t>
  </si>
  <si>
    <t>Ordine n. 35 del 01/02/2019      Ordine n. 79 del 20/03/2019</t>
  </si>
  <si>
    <t>Z7B27AB414</t>
  </si>
  <si>
    <t>Fornitura energia elettrica sede Terni Reti</t>
  </si>
  <si>
    <t>Prot. 0002134 del 09/06/2016</t>
  </si>
  <si>
    <t>Ordine del 31/05/2016       Contratto 2016-1942</t>
  </si>
  <si>
    <t>Prot. 0001107 del 18/01/2019</t>
  </si>
  <si>
    <t>Prot. 0001791 del 31/01/2019</t>
  </si>
  <si>
    <t>Prot. 0001725 del 30/01/2019</t>
  </si>
  <si>
    <t>Prot. 0001813 del 31/01/2019</t>
  </si>
  <si>
    <t>Prot. 0001815 del 31/01/2019</t>
  </si>
  <si>
    <t>Z8927AD544</t>
  </si>
  <si>
    <t>Rimozione, installazione e spostamento parcometri</t>
  </si>
  <si>
    <t>Pasquariello Michele Antonio</t>
  </si>
  <si>
    <t>01148840075</t>
  </si>
  <si>
    <t>Cerqueti Franco           Elettroimpianti Umbra                 Monti Enzo</t>
  </si>
  <si>
    <t>Prot. 0001850 del 01/02/2019</t>
  </si>
  <si>
    <t>Prot. 0001855 del 01/02/2019</t>
  </si>
  <si>
    <t>Prot. 0001924 del 04/02/2019               Prot. 0003976 del 14/03/2019</t>
  </si>
  <si>
    <t>Prot. 0002445 del 13/02/2019</t>
  </si>
  <si>
    <t>Prot. 0001932 del 04/02/2019</t>
  </si>
  <si>
    <t>Prot. 0001980 del 06/02/2019</t>
  </si>
  <si>
    <t>Prot. 0002251 del 11/02/2019</t>
  </si>
  <si>
    <t>Prot. 0002320 del 12/02/2019</t>
  </si>
  <si>
    <t>Prot. 0002323 del 12/02/2019</t>
  </si>
  <si>
    <t>Prot. 0003531 del 06/03/2019</t>
  </si>
  <si>
    <t>Prot. 0002329 del 12/02/2019</t>
  </si>
  <si>
    <t>Prot. 0002380 del 12/02/2019</t>
  </si>
  <si>
    <t>Prot. 0002451 del 13/02/2019</t>
  </si>
  <si>
    <t>Prot. 0002588 del 18/02/2019</t>
  </si>
  <si>
    <t>Prot. 0002636 del 19/02/2019</t>
  </si>
  <si>
    <t>Prot. 0002641 del 19/02/2019</t>
  </si>
  <si>
    <t>Prot. 0002701 del 20/02/2019</t>
  </si>
  <si>
    <t>Prot. 0002888 del 22/02/2019     Prot. 0002993 del 25/02/2019</t>
  </si>
  <si>
    <t>Prot. 0002971 del 25/02/2019</t>
  </si>
  <si>
    <t>Prot. 0002972 del 25/02/2019</t>
  </si>
  <si>
    <t>Prot. 0002973 del 25/02/2019</t>
  </si>
  <si>
    <t>Prot. 0002978 del 25/02/2019</t>
  </si>
  <si>
    <t>Prot. 0002981 del 25/02/2019</t>
  </si>
  <si>
    <t>Prot. 0002982 del 25/02/2019</t>
  </si>
  <si>
    <t>Prot. 0003110 del 27/02/2019</t>
  </si>
  <si>
    <t>Prot. 0003380 del 04/03/2019</t>
  </si>
  <si>
    <t>Ordine n. 64 del 01/03/2019</t>
  </si>
  <si>
    <t>Prot. 0003382 del 04/03/2019</t>
  </si>
  <si>
    <t>Ordine n. 67 del 04/03/2019</t>
  </si>
  <si>
    <t>Prot. 0003685 del 08/03/2019</t>
  </si>
  <si>
    <t>TD Mepa n. 794467 del 01/02/2019 oppure ordine n. 66 del 25/01/2019</t>
  </si>
  <si>
    <t>Prot. 0003535 del 06/03/2019</t>
  </si>
  <si>
    <t>Prot. 0003689 del 08/03/2019</t>
  </si>
  <si>
    <t>Prot. 0003764 del 11/03/2019</t>
  </si>
  <si>
    <t>Prot. 0003768 del 11/03/2019</t>
  </si>
  <si>
    <t>Prot. 0003979 del 14/03/2019</t>
  </si>
  <si>
    <t>Prot. 0004281 del 21/03/2019</t>
  </si>
  <si>
    <t>Prot. 0004276 del 21/03/2019</t>
  </si>
  <si>
    <t>Prot. 0004278 del 21/03/2019</t>
  </si>
  <si>
    <t>Ordine n. 70 del 06/03/2019</t>
  </si>
  <si>
    <t>Z9527C038B</t>
  </si>
  <si>
    <t>ZB527CCB5C</t>
  </si>
  <si>
    <t>Rinnovo canoni anno 2019</t>
  </si>
  <si>
    <t>Ordine n. 86 del 28/03/2019</t>
  </si>
  <si>
    <t>Z7B27CE001</t>
  </si>
  <si>
    <t>Attivazione casella PEC per Comune di Terni</t>
  </si>
  <si>
    <t>Ordine n. 87 del 29/03/2019</t>
  </si>
  <si>
    <t>TUA                              Generali</t>
  </si>
  <si>
    <t>F.lli Vigna Snc                 Safi S.r.l.</t>
  </si>
  <si>
    <t xml:space="preserve">Ordine n. 24 del 25/01/2019            </t>
  </si>
  <si>
    <t>Prot. 0001926 del 04/02/2019                Prot. 0004516 del 27/03/2019</t>
  </si>
  <si>
    <t>Prot. 0001945 del 25/02/2019             Prot. 0001945 del 05/02/2019</t>
  </si>
  <si>
    <t>Modulo d'ordine Enel X Recharge oppure ordine n. 84 del 27/03/2019</t>
  </si>
  <si>
    <t>Prot. 0004736 del 02/04/2019</t>
  </si>
  <si>
    <t>Prot. 0004881 del 05/04/2019                   Prot. 0004883 del 05/04/2019</t>
  </si>
  <si>
    <t>Ordine n. 80 del 26/03/2019     Ordine n. 82 del 27/03/2019</t>
  </si>
  <si>
    <t>Z9627C2A0D</t>
  </si>
  <si>
    <t>Lavori giardini S. Francesco</t>
  </si>
  <si>
    <t>Prot. 0004562 del 28/03/2019</t>
  </si>
  <si>
    <t>Ordine n. 81 del 27/03/2019</t>
  </si>
  <si>
    <t>Z2027C50D7</t>
  </si>
  <si>
    <t>Materiali agricoli per aviosuperficie</t>
  </si>
  <si>
    <t>Agrimarket Snc di Granati</t>
  </si>
  <si>
    <t>00393390554</t>
  </si>
  <si>
    <t>Prot. 0004740 del 02/04/2019</t>
  </si>
  <si>
    <t>Ordine n. 83 del 27/03/2019</t>
  </si>
  <si>
    <t>Prot. 0004629 del 29/03/2019</t>
  </si>
  <si>
    <t>Prot. 0004631 del 29/03/2019</t>
  </si>
  <si>
    <t>ZD127DE570</t>
  </si>
  <si>
    <t>Irrigatori per parcheggio S. Francesco</t>
  </si>
  <si>
    <t>Mariani Elio S.r.l.</t>
  </si>
  <si>
    <t>00066340555</t>
  </si>
  <si>
    <t xml:space="preserve">Prot. 0004771 del 03/04/2019 </t>
  </si>
  <si>
    <t>Ordine n. 88 del 03/04/2019</t>
  </si>
  <si>
    <t>Z3027DEB11</t>
  </si>
  <si>
    <t>Toner stampante Canon 731-Y</t>
  </si>
  <si>
    <t>Z8927EDCB8</t>
  </si>
  <si>
    <t xml:space="preserve">Canone servizio Cloud </t>
  </si>
  <si>
    <t>02608720120</t>
  </si>
  <si>
    <t>Prot. 0004964 del 09/04/2019</t>
  </si>
  <si>
    <t>Ordine n. 89 del 05/04/2019</t>
  </si>
  <si>
    <t>ZD427EDE4E</t>
  </si>
  <si>
    <t>Telecamere sorveglianza parcheggio S. Francesco</t>
  </si>
  <si>
    <t>R.A.E.T. Commerciale S.r.l.</t>
  </si>
  <si>
    <t>Prot. 0004965 del 09/04/2019</t>
  </si>
  <si>
    <t>Ordine n. 90 del 05/04/2019</t>
  </si>
  <si>
    <t>Z0127EDF48</t>
  </si>
  <si>
    <t>Manutenzione straordinaria fossa settica aviosuperficie</t>
  </si>
  <si>
    <t>Emmerre S.r.l.</t>
  </si>
  <si>
    <t>01401170558</t>
  </si>
  <si>
    <t>Prot. 0004968 del 09/04/2019</t>
  </si>
  <si>
    <t>Ordine n. 91 del 05/04/2019</t>
  </si>
  <si>
    <t>Z512808CB8</t>
  </si>
  <si>
    <t xml:space="preserve">Riparazione perdita modulo antincendio </t>
  </si>
  <si>
    <t>Prot. 0005161 del 15/04/2019</t>
  </si>
  <si>
    <t>Ordine n. 93 del 12/04/2019</t>
  </si>
  <si>
    <t>ZB42808DE9</t>
  </si>
  <si>
    <t xml:space="preserve">Verifica impianto di terra sedi Terni Reti </t>
  </si>
  <si>
    <t>Heading S.r.l.</t>
  </si>
  <si>
    <t>02459930547</t>
  </si>
  <si>
    <t>Prot. 0005183 del 15/04/2019</t>
  </si>
  <si>
    <t>Ordine n. 94 del 12/04/2019</t>
  </si>
  <si>
    <t>ZEA2808FB8</t>
  </si>
  <si>
    <t xml:space="preserve">Acquisto piante per giardino via della Rinascita </t>
  </si>
  <si>
    <t>Azienda Agricola F.lli Stella di A.A. e G. soc. semplice</t>
  </si>
  <si>
    <t>00223390550</t>
  </si>
  <si>
    <t>671.82</t>
  </si>
  <si>
    <t>Prot. 0005342 del 17/04/2019</t>
  </si>
  <si>
    <t>Ordine n. 95 del 12/04/2019</t>
  </si>
  <si>
    <t>Z692809330</t>
  </si>
  <si>
    <t xml:space="preserve">Manutenzione straordinaria impianto depurazione aviosuperficie </t>
  </si>
  <si>
    <t>Prot. 0005191 del 15/04/2019</t>
  </si>
  <si>
    <t>Ordine n. 96 del 12/04/2019</t>
  </si>
  <si>
    <t>ZC2280BADD</t>
  </si>
  <si>
    <t>Servizio idrico parcheggio S. Francesco</t>
  </si>
  <si>
    <t>Contratto subentro</t>
  </si>
  <si>
    <t>Z0C280CF6C</t>
  </si>
  <si>
    <t>Fiori per parcheggio S. Francesco</t>
  </si>
  <si>
    <t>Piante e fiori di Amati Tarquinio</t>
  </si>
  <si>
    <t>00359810553</t>
  </si>
  <si>
    <t>Prot. 0005227 del 16/04/2019</t>
  </si>
  <si>
    <t>Ordine n. 97 del 15/04/2019</t>
  </si>
  <si>
    <t>Z3D280D5C4</t>
  </si>
  <si>
    <t>Pulizia e piantumazioni S. Francesco</t>
  </si>
  <si>
    <t>Prot. 0005283 del 17/04/2019</t>
  </si>
  <si>
    <t>Ordine n. 98 del 15/04/2019</t>
  </si>
  <si>
    <t>Z3B280DA21</t>
  </si>
  <si>
    <t>Monitor PC 32''</t>
  </si>
  <si>
    <t>Mediamarket S.p.A.</t>
  </si>
  <si>
    <t>02630120166</t>
  </si>
  <si>
    <t>Prot. 0005960 del 08/05/2019</t>
  </si>
  <si>
    <t>Ordine n. 99 del 15/04/2019</t>
  </si>
  <si>
    <t>ZCF280F255</t>
  </si>
  <si>
    <t>Manutenzioni aviosuperficie</t>
  </si>
  <si>
    <t>Prot. 0005513 del 23/04/2019</t>
  </si>
  <si>
    <t>Ordine n. 101 del 15/04/2019</t>
  </si>
  <si>
    <t>Z2D2812D9E</t>
  </si>
  <si>
    <t>Assistenza tecnica per redazione bilancio 2018</t>
  </si>
  <si>
    <t>Marco Chieruzzi                                 Marco Rosatelli                    Roberta Rutili                                    Bruno Bartolucci                                   Emiliano Barcaroli</t>
  </si>
  <si>
    <t>Roberta Rutili</t>
  </si>
  <si>
    <t>00715450557</t>
  </si>
  <si>
    <t>Z6628144D3</t>
  </si>
  <si>
    <t>Materiali sostituiti durante interventi di manutenzione</t>
  </si>
  <si>
    <t>Prot. 0005284 del 17/04/2019</t>
  </si>
  <si>
    <t>Ordine n. 102 del 16/04/2019</t>
  </si>
  <si>
    <t>ZE1281A9A1</t>
  </si>
  <si>
    <t>Manutenzione verde aviosuperficie</t>
  </si>
  <si>
    <t>GB Manutenzione del verde Snc</t>
  </si>
  <si>
    <t>01523430559</t>
  </si>
  <si>
    <t>Prot. 0005469 del 23/04/2019</t>
  </si>
  <si>
    <t>Ordine n. 103 del 17/04/2019</t>
  </si>
  <si>
    <t>ZAC281BEA4</t>
  </si>
  <si>
    <t>Parti di ricambio parcometri Stelio</t>
  </si>
  <si>
    <t>Flowbird Italia S.r.l.</t>
  </si>
  <si>
    <t>04065160964</t>
  </si>
  <si>
    <t>Prot. 0005476 del 23/04/2019</t>
  </si>
  <si>
    <t>Ordine n. 104 del 18/04/2019</t>
  </si>
  <si>
    <t>Z6E281E3DB</t>
  </si>
  <si>
    <t>Riparazione parcometri Stelio</t>
  </si>
  <si>
    <t>Urbitek S.r.l.</t>
  </si>
  <si>
    <t>02446140390</t>
  </si>
  <si>
    <t>Prot. 0005478 del 23/04/2019</t>
  </si>
  <si>
    <t>Ordine n. 105 del 18/04/2019</t>
  </si>
  <si>
    <t>Z6C281E73D</t>
  </si>
  <si>
    <t>Car Snc di Ruscitto Andrea e Peppe Christian</t>
  </si>
  <si>
    <t>02745300596</t>
  </si>
  <si>
    <t>Prot. 0005485 del 23/04/2019</t>
  </si>
  <si>
    <t>Ordine n. 106 del 18/04/2019</t>
  </si>
  <si>
    <t>Z83281E984</t>
  </si>
  <si>
    <t>Contratto Parkfolio anno 2019</t>
  </si>
  <si>
    <t>Prot. 0005487 del 23/04/2019</t>
  </si>
  <si>
    <t>Ordine n. 107 del 18/04/2019</t>
  </si>
  <si>
    <t>Z2E281F4EC</t>
  </si>
  <si>
    <t>Interventi aviosuperficie + parcheggio S. Francesco</t>
  </si>
  <si>
    <t>Prot. 0005551 del 24/04/2019</t>
  </si>
  <si>
    <t>Ordine n. 108 del 18/04/2019</t>
  </si>
  <si>
    <t>Z12282940E</t>
  </si>
  <si>
    <t>Stampa pieghevole regolamento S. Francesco</t>
  </si>
  <si>
    <t>Prot. 0005740 del 02/05/2019</t>
  </si>
  <si>
    <t>Ordine n. 112 del 24/04/2019</t>
  </si>
  <si>
    <t>Z08282A5F3</t>
  </si>
  <si>
    <t>Manutenzioni straordinarie parcheggio S. Francesco</t>
  </si>
  <si>
    <t>Megawatt Sas</t>
  </si>
  <si>
    <t>00627620552</t>
  </si>
  <si>
    <t>Prot. 0005735 del 02/05/2019</t>
  </si>
  <si>
    <t>Ordine n. 113 del 24/04/2019</t>
  </si>
  <si>
    <t>ZA2282DE2A</t>
  </si>
  <si>
    <t>Piante e fiori aviosuperficie</t>
  </si>
  <si>
    <t>Prot. 0005743 del 02/05/2019</t>
  </si>
  <si>
    <t>Ordine n. 114 del 29/04/2019</t>
  </si>
  <si>
    <t>Z67282DFE9</t>
  </si>
  <si>
    <t>Corso RLS</t>
  </si>
  <si>
    <t>Impresa Service di Cappanera Roberto &amp; C. Sas</t>
  </si>
  <si>
    <t>00765880554</t>
  </si>
  <si>
    <t>Prot. 0005746 del 02/05/2019</t>
  </si>
  <si>
    <t>Ordine n. 115 del 29/04/2019</t>
  </si>
  <si>
    <t>ZD1283120D</t>
  </si>
  <si>
    <t>Tubo microforato impianto a goccia S. Francesco</t>
  </si>
  <si>
    <t>Prot. 0005802 del 03/05/2019</t>
  </si>
  <si>
    <t>Ordine n. 116 del 29/04/2019</t>
  </si>
  <si>
    <t>ZCC283799D</t>
  </si>
  <si>
    <t>Materiale per impianto di irrigazione parcheggio S. Francesco</t>
  </si>
  <si>
    <t>Prot. 0005824 del 06/05/2019</t>
  </si>
  <si>
    <t>Ordine n. 117 del 02/05/2019</t>
  </si>
  <si>
    <t>Z8E2838265</t>
  </si>
  <si>
    <t>Assistenza sw Concilia anno 2019</t>
  </si>
  <si>
    <t>Prot. 0005800 del 03/05/2019</t>
  </si>
  <si>
    <t>Ordine n. 118 del 02/05/2019</t>
  </si>
  <si>
    <t>ZF52838F73</t>
  </si>
  <si>
    <t>Contratto teleassistenza Maggioli</t>
  </si>
  <si>
    <t>Prot. 0005801 del 03/05/2019</t>
  </si>
  <si>
    <t>Ordine n. 119 del 02/05/2019</t>
  </si>
  <si>
    <t>Z8B283B492</t>
  </si>
  <si>
    <t>Sistemazione impianto irrigazione S. Francesco</t>
  </si>
  <si>
    <t>Prot. 0005832 del 06/05/2019</t>
  </si>
  <si>
    <t>Ordine n. 120 del 02/05/2019</t>
  </si>
  <si>
    <t>Z4F283B8FD</t>
  </si>
  <si>
    <t>Cover palmari sanzioni</t>
  </si>
  <si>
    <t>Instaprints di Riccardo Lugenti</t>
  </si>
  <si>
    <t>Prot. 0005825 del 06/05/2019</t>
  </si>
  <si>
    <t>Ordine n. 121 del 02/05/2019</t>
  </si>
  <si>
    <t>Z4E283BAAE</t>
  </si>
  <si>
    <t>Buoni pasto 2019</t>
  </si>
  <si>
    <t>Repas Lunch Coupon S.r.l.</t>
  </si>
  <si>
    <t>01964741001</t>
  </si>
  <si>
    <t>Prot. 0006070 del 09/05/2019</t>
  </si>
  <si>
    <t>Ordine n. 122 del 02/05/2019 oppure OdA Mepa n. 4937211</t>
  </si>
  <si>
    <t>ZCA283FC75</t>
  </si>
  <si>
    <t>Polo gialle aviosuperficie</t>
  </si>
  <si>
    <t>Prot. 0005840 del 06/05/2019</t>
  </si>
  <si>
    <t>Ordine n. 123 del 03/05/2019</t>
  </si>
  <si>
    <t>Z0328425ED</t>
  </si>
  <si>
    <t xml:space="preserve">Connettività </t>
  </si>
  <si>
    <t>Easyconn S.r.l.                      ETI S.r.l.                            Intelco S.r.l.                              Stiadsl</t>
  </si>
  <si>
    <t>Prot. 0006718 del 23/05/2019</t>
  </si>
  <si>
    <t>RdO 2291327 oppure Ordine n. 141 del 23/05/2019</t>
  </si>
  <si>
    <t>Z5C28442D1</t>
  </si>
  <si>
    <t>Smaltimento rifiuto aviosuperficie</t>
  </si>
  <si>
    <t>Prot. 0006042 del 09/05/2019</t>
  </si>
  <si>
    <t>Ordine n. 124 del 06/05/2019</t>
  </si>
  <si>
    <t>Z47285343C</t>
  </si>
  <si>
    <t>Connettività</t>
  </si>
  <si>
    <t>Prot. 0006801 del 24/05/2019</t>
  </si>
  <si>
    <t>Ordine n. 125 del 09/05/2019</t>
  </si>
  <si>
    <t>Z532853C5F</t>
  </si>
  <si>
    <t>Fogli A4 con etichette autoadesive fustellate</t>
  </si>
  <si>
    <t>Prot. 0006682 del 22/05/2019</t>
  </si>
  <si>
    <t>Ordine n. 126 del 09/05/2019</t>
  </si>
  <si>
    <t>Z1728547A7</t>
  </si>
  <si>
    <t xml:space="preserve">Servizio di verifica e controllo parcheggio S. Francesco </t>
  </si>
  <si>
    <t>Prot. 0006205 del 13/05/2019</t>
  </si>
  <si>
    <t>Ordine n. 127 del 09/05/2019</t>
  </si>
  <si>
    <t>ZE22856DB3</t>
  </si>
  <si>
    <t xml:space="preserve">Servizio di home banking Ubi Banca </t>
  </si>
  <si>
    <t>Nexi Payment Spa</t>
  </si>
  <si>
    <t>04107060966</t>
  </si>
  <si>
    <t>Prot. 0007551 del 25/05/2018</t>
  </si>
  <si>
    <t>Contratto del 21/05/2018</t>
  </si>
  <si>
    <t>ZC82859C9E</t>
  </si>
  <si>
    <t>Intervento di manutenzione fitodepuratore</t>
  </si>
  <si>
    <t>Prot. 0006221 del 13/05/2019</t>
  </si>
  <si>
    <t>Ordine n. 129 del 10/05/2019</t>
  </si>
  <si>
    <t>ZB12861DB9</t>
  </si>
  <si>
    <t>Sfalcio erba aviosuperficie</t>
  </si>
  <si>
    <t>Prot. 0006343 del 15/05/2019</t>
  </si>
  <si>
    <t>Ordine n. 130 del 13/05/2019</t>
  </si>
  <si>
    <t>Z4B28672FC</t>
  </si>
  <si>
    <t xml:space="preserve">Proroga noleggio stampanti </t>
  </si>
  <si>
    <t>Pucciufficio S.r.l.</t>
  </si>
  <si>
    <t>0181350041</t>
  </si>
  <si>
    <t>Prot. 0006242 del 17/05/2019</t>
  </si>
  <si>
    <t>Ordine n. 132 del 14/05/2019</t>
  </si>
  <si>
    <t>Z6A2867575</t>
  </si>
  <si>
    <t>Abbonamento annuale Silver Fiscal Focus</t>
  </si>
  <si>
    <t>Informati S.r.l.</t>
  </si>
  <si>
    <t>03426730796</t>
  </si>
  <si>
    <t>Prot. 0006351 del 15/05/2019</t>
  </si>
  <si>
    <t>Ordine n. 131 del 14/05/2019</t>
  </si>
  <si>
    <t>ZBE286C10B</t>
  </si>
  <si>
    <t>Spostamento impianti elettrici amministrazione</t>
  </si>
  <si>
    <t>Tecno power di Magliolo Amedeo</t>
  </si>
  <si>
    <t>0157860554</t>
  </si>
  <si>
    <t>Prot. 0006454 del 17/05/2019</t>
  </si>
  <si>
    <t>Ordine n. 133 del 15/05/2019</t>
  </si>
  <si>
    <t>Z23286FA4B</t>
  </si>
  <si>
    <t>Monitor HP 24F</t>
  </si>
  <si>
    <t>Pamo Computers S.r.l.</t>
  </si>
  <si>
    <t>00897980421</t>
  </si>
  <si>
    <t>Prot. 0006455 del 17/05/2019</t>
  </si>
  <si>
    <t>OdA 4947407 oppure Ordine n. 135 del 16/05/2019</t>
  </si>
  <si>
    <t>Z1528719D1</t>
  </si>
  <si>
    <t>Corso formazione per varianti in corso d'opera</t>
  </si>
  <si>
    <t>Capriotti Paolo architetto</t>
  </si>
  <si>
    <t>02263060440</t>
  </si>
  <si>
    <t>Prot. 0006460 del 17/05/2019</t>
  </si>
  <si>
    <t>Ordine n. 134 del 16/05/2019</t>
  </si>
  <si>
    <t>Z462874F39</t>
  </si>
  <si>
    <t>Diserbo sistemico aviosuperficie</t>
  </si>
  <si>
    <t>Verde Appalti S.r.l.</t>
  </si>
  <si>
    <t>03540860545</t>
  </si>
  <si>
    <t>Prot. 0006520 del 20/05/2019</t>
  </si>
  <si>
    <t>Ordine n. 136 del 17/05/2019</t>
  </si>
  <si>
    <t>Z802877277</t>
  </si>
  <si>
    <t>S.E.M.A.P. Srl</t>
  </si>
  <si>
    <t>Ordine n. 137 del 17/05/2020     Ordine n. 165 del 27/06/2019</t>
  </si>
  <si>
    <t>7914066DDA</t>
  </si>
  <si>
    <t>Spedizione massiva atti giudiziari</t>
  </si>
  <si>
    <t>Procedura che non prevede indizione di gara</t>
  </si>
  <si>
    <t>Poste Italiane S.p.A.</t>
  </si>
  <si>
    <t>01114601006</t>
  </si>
  <si>
    <t>Prot. 0014216 del 12/11/2018        Prot. 0007009 del 29/05/2019</t>
  </si>
  <si>
    <t>Contratto + Ordine n. 138 del 22/05/2019</t>
  </si>
  <si>
    <t>Z8928870DF</t>
  </si>
  <si>
    <t>Modulo sw liquidazione iva</t>
  </si>
  <si>
    <t>Prot. 0006712 del 23/05/2019</t>
  </si>
  <si>
    <t>Ordine n. 139 del 22/05/2019</t>
  </si>
  <si>
    <t>ZE12887305</t>
  </si>
  <si>
    <t>Schede RFID Skidata</t>
  </si>
  <si>
    <t>Immobiliare Montesponda S.r.l.</t>
  </si>
  <si>
    <t>00247820517</t>
  </si>
  <si>
    <t>Prot. 0006713 del 23/05/2019</t>
  </si>
  <si>
    <t>Ordine n. 140 del 22/05/2019</t>
  </si>
  <si>
    <t>Z39288C438</t>
  </si>
  <si>
    <t>Rinnovo contratto Direttore di esercizio</t>
  </si>
  <si>
    <t>Busitalia Sita Nord S.r..l</t>
  </si>
  <si>
    <t>06473721006</t>
  </si>
  <si>
    <t>Prot. 0006838 del 27/05/2019</t>
  </si>
  <si>
    <t>Ordine n. 142 del 23/05/2019</t>
  </si>
  <si>
    <t>Z322890AE3</t>
  </si>
  <si>
    <t>Materiali antincendio sedi varie</t>
  </si>
  <si>
    <t>Prot. 0006901 del 27/05/2019</t>
  </si>
  <si>
    <t>Ordine n. 143 del 24/05/2019</t>
  </si>
  <si>
    <t>ZDA2890EFD</t>
  </si>
  <si>
    <t>Interventi mesi febbraio-dicembre</t>
  </si>
  <si>
    <t>Prot. 0006920 del 28/05/2019</t>
  </si>
  <si>
    <t>Ordine n. 144 del 24/05/2019</t>
  </si>
  <si>
    <t>Z462893298</t>
  </si>
  <si>
    <t>Materiale ufficio sanzioni</t>
  </si>
  <si>
    <t>Stampe grafiche      Morphema</t>
  </si>
  <si>
    <t>Prot. 0006900 del 27/05/2019</t>
  </si>
  <si>
    <t>Ordine n. 145 del 27/05/2019</t>
  </si>
  <si>
    <t>Z472895433</t>
  </si>
  <si>
    <t>Rinnovo contratto</t>
  </si>
  <si>
    <t>Kone S.p.A.</t>
  </si>
  <si>
    <t>05069070158</t>
  </si>
  <si>
    <t>Prot. 0006922 del 28/05/2019</t>
  </si>
  <si>
    <t>Ordine n. 146 del 27/05/2019</t>
  </si>
  <si>
    <t>Z15289B198</t>
  </si>
  <si>
    <t>Polizza infortuni cumulativa</t>
  </si>
  <si>
    <t>Axa                                     Reale Mutua                       Unipol Sai Assicurazioni S.p.A.</t>
  </si>
  <si>
    <t>Unipol Sai (Aon S.p.A.)</t>
  </si>
  <si>
    <t>11274970158</t>
  </si>
  <si>
    <t>Prot. 0007208 del 03/06/2019</t>
  </si>
  <si>
    <t>Ordine n. 147 del 29/05/2019</t>
  </si>
  <si>
    <t>ZF228AB81E</t>
  </si>
  <si>
    <t>Lavori elettrici parcheggio S. Francesco</t>
  </si>
  <si>
    <t>Prot. 0007266 del 05/06/2019</t>
  </si>
  <si>
    <t>Ordine n. 148 del 03/06/2019</t>
  </si>
  <si>
    <t>Z2828ADAE5</t>
  </si>
  <si>
    <t>Pulizia e igienizzazione condizionatori</t>
  </si>
  <si>
    <t>Idrotermica solare S.r.l.</t>
  </si>
  <si>
    <t>01478940552</t>
  </si>
  <si>
    <t>Prot. 0007268 del 05/06/2019</t>
  </si>
  <si>
    <t>Ordine n. 149 del 04/06/2019</t>
  </si>
  <si>
    <t>Z2028B272D</t>
  </si>
  <si>
    <t>Manutenzione vano ascensore 4 S. Francesco</t>
  </si>
  <si>
    <t>Prot. 0007330 del 05/06/2019</t>
  </si>
  <si>
    <t>Ordine n. 150 del 04/06/2019</t>
  </si>
  <si>
    <t>ZDD28B2918</t>
  </si>
  <si>
    <t>Installazione telecamere S. Francesco</t>
  </si>
  <si>
    <t>Prot. 0007337 del 06/06/2019</t>
  </si>
  <si>
    <t>Ordine n. 151 del 04/06/2019</t>
  </si>
  <si>
    <t>ZBD28C10AF</t>
  </si>
  <si>
    <t>Cartelline fustellate Terni Reti</t>
  </si>
  <si>
    <t>CipDue S.r.l.     Tipolitografia Federici</t>
  </si>
  <si>
    <t>Prot. 0007524 del 13/06/2019</t>
  </si>
  <si>
    <t>Ordine n. 152 del 07/06/2019</t>
  </si>
  <si>
    <t>ZDF28C4FC6</t>
  </si>
  <si>
    <t>Regolatore portata fitodepuratore</t>
  </si>
  <si>
    <t>Prot. 0007575 del 14/06/2019</t>
  </si>
  <si>
    <t>Ordine n. 154 del 10/06/2019</t>
  </si>
  <si>
    <t>Z4628C5E6C</t>
  </si>
  <si>
    <t>Croce medica Ambulaife</t>
  </si>
  <si>
    <t>Prot. 0007590 del 14/06/2019</t>
  </si>
  <si>
    <t>Ordine n. 155 del 12/06/2019</t>
  </si>
  <si>
    <t>ZDD28CD0A8</t>
  </si>
  <si>
    <t>Corsi formazione lavoratori</t>
  </si>
  <si>
    <t>Confartigianato     Ecostudio</t>
  </si>
  <si>
    <t>Prot. 0007639 del 17/06/2019</t>
  </si>
  <si>
    <t>Ordine n. 156 del 12/06/2019</t>
  </si>
  <si>
    <t>Z4F28CD48B</t>
  </si>
  <si>
    <t>Verifica impianto di terra aviosuperficie</t>
  </si>
  <si>
    <t>Massaccesi service Sas</t>
  </si>
  <si>
    <t>01582900559</t>
  </si>
  <si>
    <t>Prot. 0007570 del 14/06/2019</t>
  </si>
  <si>
    <t>Ordine n. 157 del 12/06/2019</t>
  </si>
  <si>
    <t>Z1E28CDCE8</t>
  </si>
  <si>
    <t>Attrezzature usate per parcometri</t>
  </si>
  <si>
    <t>ATC Parcheggi S.r.l. in liquidazione</t>
  </si>
  <si>
    <t>01366500556</t>
  </si>
  <si>
    <t>Prot. 0007579 del 14/06/2019</t>
  </si>
  <si>
    <t>Ordine n. 158 del 12/06/2019</t>
  </si>
  <si>
    <t>ZBA28D1B8B</t>
  </si>
  <si>
    <t>Acquisto bollettini</t>
  </si>
  <si>
    <t>Prot. 0007633 del 17/06/2019</t>
  </si>
  <si>
    <t>Ordine n. 159 del 13/06/2019</t>
  </si>
  <si>
    <t>ZF728DAB72</t>
  </si>
  <si>
    <t>Rotolini stampanti Polizia locale</t>
  </si>
  <si>
    <t>HIS21 S.r.l.</t>
  </si>
  <si>
    <t>01738850542</t>
  </si>
  <si>
    <t>Prot. 0007832 del 19/06/2019</t>
  </si>
  <si>
    <t>Ordine n. 160 del 17/06/2019</t>
  </si>
  <si>
    <t>Z3528E59A5</t>
  </si>
  <si>
    <t>Riscossione danneggiamento photored</t>
  </si>
  <si>
    <t>Aon Hewitt Risk &amp; Consulting S.r.l.</t>
  </si>
  <si>
    <t>04270931001</t>
  </si>
  <si>
    <t>Prot. 0008163 del 27/06/2019</t>
  </si>
  <si>
    <t>Ordine n. 161 del 19/06/2019</t>
  </si>
  <si>
    <t>ZEC28F659D</t>
  </si>
  <si>
    <t>Manutenzioni sede + aviosuperficie</t>
  </si>
  <si>
    <t>Prot. 0008165 del 27/06/2019</t>
  </si>
  <si>
    <t>Ordine n. 163 del 25/06/2019</t>
  </si>
  <si>
    <t>Z7E28F731B</t>
  </si>
  <si>
    <t>Manutenzione e assistenza sw Telemaco</t>
  </si>
  <si>
    <t>PluService S.r.l.</t>
  </si>
  <si>
    <t>01140590421</t>
  </si>
  <si>
    <t>Prot. 0008171 del 27/06/2019</t>
  </si>
  <si>
    <t>Ordine n. 164 del 25/06/2019</t>
  </si>
  <si>
    <t>ZFA290044D</t>
  </si>
  <si>
    <t>Noleggio bagno chimico disabili per aviosuperficie</t>
  </si>
  <si>
    <t>Tecnifor S.p.A.</t>
  </si>
  <si>
    <t>00214930554</t>
  </si>
  <si>
    <t>Prot. 0008225 del 28/06/2019</t>
  </si>
  <si>
    <t>Ordine n. 166 del 27/06/2019</t>
  </si>
  <si>
    <t>ZA82902BF8</t>
  </si>
  <si>
    <t>Cartelli Cascata delle Marmore</t>
  </si>
  <si>
    <t>Segnal System S.r.l.                         S.I.S. Segnaletica</t>
  </si>
  <si>
    <t>SIS.Tg Segnaletica S.r.l.</t>
  </si>
  <si>
    <t>Prot. 0008608 del 09/07/2019</t>
  </si>
  <si>
    <t>TD n. 965458   TD n. 967697   oppure Ordine n. 170 del 05/07/2019</t>
  </si>
  <si>
    <t>Gecal S.p.A.</t>
  </si>
  <si>
    <t>00913110961</t>
  </si>
  <si>
    <t>Ordine n. 162 del 25.06.2019</t>
  </si>
  <si>
    <t>Prot. 0008110 del 26/06/2019</t>
  </si>
  <si>
    <t>02955580549</t>
  </si>
  <si>
    <t>Prot. 0006300 del 14/05/2019</t>
  </si>
  <si>
    <t>PEC per accettazione offerta</t>
  </si>
  <si>
    <t>Eatech S.r.l.                        Easyconn                            EL.TE.</t>
  </si>
  <si>
    <t>Z5E2909B68</t>
  </si>
  <si>
    <t>Acquisto parcometri</t>
  </si>
  <si>
    <t>Flowbird                                              S.I.S. segnaletica industriale</t>
  </si>
  <si>
    <t>Prot. 0008353 del 03/07/2019</t>
  </si>
  <si>
    <t>Ordine n. 168 del 02/07/2019</t>
  </si>
  <si>
    <t>Z2E290E6B6</t>
  </si>
  <si>
    <t>Incarico RSPP</t>
  </si>
  <si>
    <t>Igeam</t>
  </si>
  <si>
    <t>Prot. 0008267 del 01/07/2019</t>
  </si>
  <si>
    <t>Ordine n. 169 del 02/07/2019 oppure Incarico del 01/07/2019</t>
  </si>
  <si>
    <t>Z5A292237F</t>
  </si>
  <si>
    <t>Riparazione stampante ausiliari</t>
  </si>
  <si>
    <t>Prot. 0008683 del 10/07/2019</t>
  </si>
  <si>
    <t>Ordine n. 172 del 09/07/2019</t>
  </si>
  <si>
    <t>Z8B29227E1</t>
  </si>
  <si>
    <t>Spazzamento meccanizzato pista aviosuperficie</t>
  </si>
  <si>
    <t>Cosp Tecnoservice Soc. Coop.</t>
  </si>
  <si>
    <t>00102480555</t>
  </si>
  <si>
    <t>Prot. 0008692 del 10/07/2019</t>
  </si>
  <si>
    <t>Ordine n. 173 del 09/07/2019</t>
  </si>
  <si>
    <t>ZE329236C6</t>
  </si>
  <si>
    <t xml:space="preserve">Assicurazione Panda EF133FC </t>
  </si>
  <si>
    <t>Palazzesi e Palombi Snc di Palazzesi Leonardo e Palombi Luca</t>
  </si>
  <si>
    <t>01426320550</t>
  </si>
  <si>
    <t>Prot. 0008688 del 10/07/2019</t>
  </si>
  <si>
    <t>Ordine n. 174 del 09/07/2019</t>
  </si>
  <si>
    <t>ZC72926236</t>
  </si>
  <si>
    <t>Contratto di servizio Flowbird + fornitura SIM telefoniche</t>
  </si>
  <si>
    <t>Prot. 0008847 del 12/07/2019       Prot. 0008848 del 12/07/2019</t>
  </si>
  <si>
    <t>Ordine n. 176 del 10/07/2019                        Ordine n. 177 del 10/07/2019</t>
  </si>
  <si>
    <t>ZBB292C6E8</t>
  </si>
  <si>
    <t xml:space="preserve">Affidamento diretto </t>
  </si>
  <si>
    <t>Accumulatori Gidi S.r.l.</t>
  </si>
  <si>
    <t>02557490048</t>
  </si>
  <si>
    <t>Prot. 0008857 del 15/07/2019</t>
  </si>
  <si>
    <t>Ordine n. 178 del 11/07/2019</t>
  </si>
  <si>
    <t>Z61292FE11</t>
  </si>
  <si>
    <t>Restauro panchina + verniciatura pergola</t>
  </si>
  <si>
    <t>Prot. 0008858 del 15/07/2019</t>
  </si>
  <si>
    <t>Ordine n. 179 del 12/07/2019</t>
  </si>
  <si>
    <t>ZEC294595C</t>
  </si>
  <si>
    <t>Impianto di terra aviosuperficie</t>
  </si>
  <si>
    <t>Massaccesi Service S.a.s.                      Gigli e Pacifici</t>
  </si>
  <si>
    <t>Ordine n. 181 del 22/07/2019</t>
  </si>
  <si>
    <t>Z4C294632E</t>
  </si>
  <si>
    <t>Interventi tecnici A.Tel dal 01/07/2019 al 30/06/2019</t>
  </si>
  <si>
    <t>Prot. 0009169 del 24/07/2019</t>
  </si>
  <si>
    <t>Ordine n. 182 del 22/07/2019</t>
  </si>
  <si>
    <t>Z3829465A2</t>
  </si>
  <si>
    <t>Apparecchiature elettroniche parcheggio S. Francesco</t>
  </si>
  <si>
    <t>Prot. 0009171 del 24/07/2019</t>
  </si>
  <si>
    <t>Ordine n. 183 del 22/07/2019</t>
  </si>
  <si>
    <t>ZD52946BAC</t>
  </si>
  <si>
    <t>Derattizzazione annuale uffici aviosuperficie</t>
  </si>
  <si>
    <t>Salus Ambiente S.r.l.</t>
  </si>
  <si>
    <t>01387490558</t>
  </si>
  <si>
    <t>Prot. 0009168 del 24/07/2019</t>
  </si>
  <si>
    <t>Ordine n. 184 del 22/07/2019</t>
  </si>
  <si>
    <t>ZED29484C5</t>
  </si>
  <si>
    <t xml:space="preserve">Prestazioni sanitarie </t>
  </si>
  <si>
    <t>Ambiente lavoro S.r.l.</t>
  </si>
  <si>
    <t>01544640558</t>
  </si>
  <si>
    <t>Prot. 0008351 del 03/07/2019</t>
  </si>
  <si>
    <t>Ordine n. 167 del 28/06/2019</t>
  </si>
  <si>
    <t>Z6B294F5C8</t>
  </si>
  <si>
    <t>Spostamento irrigatori</t>
  </si>
  <si>
    <t>Prot. 0009332 del 29/07/2019</t>
  </si>
  <si>
    <t>Ordine n. 185 del 24/07/2019</t>
  </si>
  <si>
    <t>Servizi di pulizie immobili Terni Reti</t>
  </si>
  <si>
    <t>Procedura negoziata per affidamenti sotto soglia</t>
  </si>
  <si>
    <t>DA ASSEGNARE</t>
  </si>
  <si>
    <t>01/10/20198</t>
  </si>
  <si>
    <t>Gara Mepa n. 2357418</t>
  </si>
  <si>
    <t>Z2E2954D45</t>
  </si>
  <si>
    <t xml:space="preserve">Prosecuzione servizio di stampa e spedizione atti giudiziari + scansione e rendicontazione </t>
  </si>
  <si>
    <t>Prot. 0009329 del 29/07/2019</t>
  </si>
  <si>
    <t>Ordine n. 186 del 26/07/2019</t>
  </si>
  <si>
    <t>ZDE2955678</t>
  </si>
  <si>
    <t xml:space="preserve">Vigilanza notturna e festivi parcheggio S. Francesco </t>
  </si>
  <si>
    <t>DSS Globl security     Securpoint S.r.l.</t>
  </si>
  <si>
    <t>Prot. 0009331 del 29/07/2019</t>
  </si>
  <si>
    <t>Ordine n. 187 del 26/07/2019</t>
  </si>
  <si>
    <t>Z462956A4A</t>
  </si>
  <si>
    <t>Personalizzazione sw</t>
  </si>
  <si>
    <t>Affidamento diretto</t>
  </si>
  <si>
    <t>Prot. 0009334 del 29/07/2019</t>
  </si>
  <si>
    <t>Ordine n. 189 del 26/07/2019</t>
  </si>
  <si>
    <t>Z4E2956C72</t>
  </si>
  <si>
    <t>Stampa, imbustamento, recapito raccomandate A/R</t>
  </si>
  <si>
    <t>Prot. 0009335 del 29/07/2019</t>
  </si>
  <si>
    <t>Ordine n. 190 del 26/07/2019</t>
  </si>
  <si>
    <t>Z112957870</t>
  </si>
  <si>
    <t>Contazione e trasporto monete maggio-settembre 2019</t>
  </si>
  <si>
    <t>Prot. 0009420 del 31/07/2019</t>
  </si>
  <si>
    <t>Ordine n. 191 del 26/07/2019</t>
  </si>
  <si>
    <t>Z352957951</t>
  </si>
  <si>
    <t>Taglio erba parcheggio S. Francesco</t>
  </si>
  <si>
    <t>Prot. 0009412 del 31/07/2019</t>
  </si>
  <si>
    <t>Ordine n. 192 del 26/07/2019</t>
  </si>
  <si>
    <t>7991059E7C</t>
  </si>
  <si>
    <t>Supporto tecnico advisor per gara concessioni distribuzione gas</t>
  </si>
  <si>
    <t>ZF72959031</t>
  </si>
  <si>
    <t>Servizio di pagamento sosta mediante myCicero</t>
  </si>
  <si>
    <t>MyCicero S.r.l.</t>
  </si>
  <si>
    <t>02770200422</t>
  </si>
  <si>
    <t>Prot. 0001779 del 09/02/2017</t>
  </si>
  <si>
    <t>Contratto del 24/01/2017</t>
  </si>
  <si>
    <t>ZF2295F4D0</t>
  </si>
  <si>
    <t>Cancelleria</t>
  </si>
  <si>
    <t>Linea ufficio S.r.l.</t>
  </si>
  <si>
    <t>01512400555</t>
  </si>
  <si>
    <t>Ordine n. 193 del 30/07/2019</t>
  </si>
  <si>
    <t>ZAA295FAE6</t>
  </si>
  <si>
    <t>Proroga contratto pulizie</t>
  </si>
  <si>
    <t>Prot. 0009447 del 31/07/2019</t>
  </si>
  <si>
    <t>Ordine n. 194 del 30/07/2019</t>
  </si>
  <si>
    <t>ZEF2961F25</t>
  </si>
  <si>
    <t>Pulizia recinzione esterna aviosuperficie</t>
  </si>
  <si>
    <t xml:space="preserve">Consorzio Asso Soc. Coop. Soc. </t>
  </si>
  <si>
    <t>01537880559</t>
  </si>
  <si>
    <t>Ordine n. 195 del 31/07/2019</t>
  </si>
  <si>
    <t>Z3F29622B1</t>
  </si>
  <si>
    <t>Manutenzione PARVC</t>
  </si>
  <si>
    <t>Ordine n. 196 del 31/07/2019</t>
  </si>
  <si>
    <t>Z9F2962CE1</t>
  </si>
  <si>
    <t>Noleggio tensostruttura per aviosuperficie</t>
  </si>
  <si>
    <t>Cenci Noleggi Nanà S.r.l.</t>
  </si>
  <si>
    <t>C.S. Eurofiere S.r.l.</t>
  </si>
  <si>
    <t>02145060543</t>
  </si>
  <si>
    <t>Ordine n. 198 del 31/07/2019</t>
  </si>
  <si>
    <t>Z3729643D5</t>
  </si>
  <si>
    <t>Sistema pompaggio S. Francesco</t>
  </si>
  <si>
    <t>Ordine n. 199 del 01/08/2019</t>
  </si>
  <si>
    <t>Z0B296CC06</t>
  </si>
  <si>
    <t>Smontaggio tettoia aviosuperficie</t>
  </si>
  <si>
    <t>Ordine n. 201 del 05/08/2019</t>
  </si>
  <si>
    <t>ZE7296D551</t>
  </si>
  <si>
    <t>Lampade amministrazione</t>
  </si>
  <si>
    <t>Bricocenter Italia S.r.l.</t>
  </si>
  <si>
    <t>05602640962</t>
  </si>
  <si>
    <t>Ordine n. 202 del 05/08/2019</t>
  </si>
  <si>
    <t>Z83296E777</t>
  </si>
  <si>
    <t>Telefoni fissi</t>
  </si>
  <si>
    <t>Studio di informatica S.n.c.</t>
  </si>
  <si>
    <t>01193630520</t>
  </si>
  <si>
    <t>Ordine n. 203 del 05/08/2019   oppure OdA Mepa n. 5070654</t>
  </si>
  <si>
    <t>Ordine n. 40 del 05/02/2019                 Ordine n. 128 del 10/05/2019</t>
  </si>
  <si>
    <t>Prot. 0005281 del 17/04/2019           Prot. 0006211 del 13/05/2019</t>
  </si>
  <si>
    <t>Z98298CD8E</t>
  </si>
  <si>
    <t>Posizionamento reti metalliche hangar</t>
  </si>
  <si>
    <t>BM Infissi di Manni Dario &amp; C. Snc</t>
  </si>
  <si>
    <t>00640090551</t>
  </si>
  <si>
    <t>Ordine n. 204 del 26/08/2019                       Ordine n. 212 del 07/09/2019</t>
  </si>
  <si>
    <t>ZA9298D70A</t>
  </si>
  <si>
    <t>Revisione estintori</t>
  </si>
  <si>
    <t>Prot. 0010248 del 27/08/2019</t>
  </si>
  <si>
    <t>Ordine n. 205 del 26/08/2019</t>
  </si>
  <si>
    <t>ZEC298F3E2</t>
  </si>
  <si>
    <t>Monitor HP 24F per Polizia Municipale</t>
  </si>
  <si>
    <t>Prot. 0010276 del 27/08/2019</t>
  </si>
  <si>
    <t>Ordine n. 206 del 27/08/2019 oppure OdA MEPA n. 5084474</t>
  </si>
  <si>
    <t>Z65298F5BC</t>
  </si>
  <si>
    <t>Manutenzioni sedi Terni Reti</t>
  </si>
  <si>
    <t>Prot. 0010260 del 27/08/2019</t>
  </si>
  <si>
    <t>Ordine n. 207 del 27/08/2019</t>
  </si>
  <si>
    <t>Z8B299C50D</t>
  </si>
  <si>
    <t>Manutenzione del verde Terni Reti</t>
  </si>
  <si>
    <t>Ambiente e Lavoro          Coop. GEA                            Piersanti Orfeo</t>
  </si>
  <si>
    <t>RdO Mepa n. 2310179     oppure Ordine n. 229 del 30/09/2019</t>
  </si>
  <si>
    <t>Z43299E697</t>
  </si>
  <si>
    <t>Sfalcio erba + pulizia da rovi presso aviosuperficie</t>
  </si>
  <si>
    <t>Prot. 0010407 del 04/09/2019</t>
  </si>
  <si>
    <t>Ordine n. 208 del 02/09/2019</t>
  </si>
  <si>
    <t>Z7A29A0906</t>
  </si>
  <si>
    <t>Installazione e sostituzione materiale elettrico</t>
  </si>
  <si>
    <t>Prot. 0010408 del 04/09/2019 Prot. 0010409 del 04/09/2019    Prot. 0010410 del 04/09/2019</t>
  </si>
  <si>
    <t>Z4329BD0D3</t>
  </si>
  <si>
    <t>Interventi tecnici luglio e agosto</t>
  </si>
  <si>
    <t>Ordine n. 213 del 12/09/2019</t>
  </si>
  <si>
    <t>Z6429BD2DB</t>
  </si>
  <si>
    <t>Derattizzazione straordinaria c/o S. Francesco</t>
  </si>
  <si>
    <t>Prot. 0010782 del 13/09/2019</t>
  </si>
  <si>
    <t>Ordine n. 214 del 12/09/2019</t>
  </si>
  <si>
    <t>Z6529BD9FD</t>
  </si>
  <si>
    <t>Rotoli carta per parcometri</t>
  </si>
  <si>
    <t>Pirrone S.r.l.</t>
  </si>
  <si>
    <t>08055750965</t>
  </si>
  <si>
    <t>Prot. 0010864 del 16/09/2019</t>
  </si>
  <si>
    <t>Ordine n. 215 del 12/09/2019</t>
  </si>
  <si>
    <t>Z2A29BF43F</t>
  </si>
  <si>
    <t>10 giornate supporto grafico</t>
  </si>
  <si>
    <t>Prot. 0010865 del 16/09/2019</t>
  </si>
  <si>
    <t>Ordine n. 216 del 13/09/2019</t>
  </si>
  <si>
    <t>Z2E29C13B8</t>
  </si>
  <si>
    <t>Noleggio stampanti in Convenzione Consip 36 mesi</t>
  </si>
  <si>
    <t>Kyocera Document Solutions Italia S.p.A.</t>
  </si>
  <si>
    <t>Prot. 0011029 del 18/09/2019</t>
  </si>
  <si>
    <t>OdA Consip n. 5088560</t>
  </si>
  <si>
    <t>Z2329C6FDC</t>
  </si>
  <si>
    <t>Lavori parcheggio S. Francesco</t>
  </si>
  <si>
    <t>Petra S.r.l.</t>
  </si>
  <si>
    <t>Prot. 0011041 del 19/09/2019</t>
  </si>
  <si>
    <t>Ordine n. 218 del 17/09/2019</t>
  </si>
  <si>
    <t>Z9029CB184</t>
  </si>
  <si>
    <t>Pouches  ZTL f.to 118x158 fustellate</t>
  </si>
  <si>
    <t>Tipografia Nobili2</t>
  </si>
  <si>
    <t>Prot. 0011042 del 19/09/2019</t>
  </si>
  <si>
    <t>Ordine n. 219 del 17/09/2019</t>
  </si>
  <si>
    <t>Z6729CBD04</t>
  </si>
  <si>
    <t xml:space="preserve">Armadio per palmari PM </t>
  </si>
  <si>
    <t>CI.M.A.R. Soc. Coop</t>
  </si>
  <si>
    <t>Nuova FUMU S.r.l.</t>
  </si>
  <si>
    <t>00565750551</t>
  </si>
  <si>
    <t>Ordine n. 220 del 18/09/2019</t>
  </si>
  <si>
    <t>Z3629D12D6</t>
  </si>
  <si>
    <t>Stampa volantino abbonamenti parcheggi di superficie</t>
  </si>
  <si>
    <t>Prot. 0011054 del 19/09/2019</t>
  </si>
  <si>
    <t>Ordine n. 221 del 19/09/2019</t>
  </si>
  <si>
    <t>8032646D2A</t>
  </si>
  <si>
    <t>Servizio postale invio atti CAD e CAN</t>
  </si>
  <si>
    <t>Prot. 0011251 del 24/09/2019</t>
  </si>
  <si>
    <t>Ordine n. 222 del 19/09/2019</t>
  </si>
  <si>
    <t>ZD929D6116</t>
  </si>
  <si>
    <t>Canone + consumi collegamento IniPec</t>
  </si>
  <si>
    <t>Infocamere soc. cons.</t>
  </si>
  <si>
    <t>02313821007</t>
  </si>
  <si>
    <t>Prot. 0011498 del 27/09/2019</t>
  </si>
  <si>
    <t>Ordine n. 223 del 19/09/2019</t>
  </si>
  <si>
    <t>Z0A29D8575</t>
  </si>
  <si>
    <t>Zanzariere parcheggio S. Francesco</t>
  </si>
  <si>
    <t>Unidea Snc di Castagnetti Amerigo e Verzegni Giovanni</t>
  </si>
  <si>
    <t>01570710556</t>
  </si>
  <si>
    <t>Prot. 0011249 del 24/09/2019</t>
  </si>
  <si>
    <t>Ordine n. 224 del 20/09/2019</t>
  </si>
  <si>
    <t>ZA329E3FCE</t>
  </si>
  <si>
    <t>Noleggio stampante + formazione</t>
  </si>
  <si>
    <t>Prot. 0011487 del 27/09/2019</t>
  </si>
  <si>
    <t>Ordine n. 225 del 25/09/2019</t>
  </si>
  <si>
    <t>Z5229E8D00</t>
  </si>
  <si>
    <t xml:space="preserve">Fornitura materiali per aviosuperficie </t>
  </si>
  <si>
    <t>Prot. 0011432 del 26/09/2019</t>
  </si>
  <si>
    <t>Ordine n. 226 del 26/09/2019</t>
  </si>
  <si>
    <t>Z3029EC682</t>
  </si>
  <si>
    <t xml:space="preserve">PC per personale Terni Reti </t>
  </si>
  <si>
    <t>Ordine n. 227 del 26/09/2019</t>
  </si>
  <si>
    <t>Z4429F0BA1</t>
  </si>
  <si>
    <t xml:space="preserve">Incarico ODV anni 2019-2021 </t>
  </si>
  <si>
    <t>Avv. Viola Carlo                      Avv. Strinati Emiliano                          Avv. Cipriano Francesco                           Mazzucco Sonia                         Carloni Stefano                        De Bernardi Enrico</t>
  </si>
  <si>
    <t xml:space="preserve">Contratto </t>
  </si>
  <si>
    <t>Z6329F55AD</t>
  </si>
  <si>
    <t xml:space="preserve">Lavori di facchinaggio + automezzo </t>
  </si>
  <si>
    <t>Bernardi Francesco S.r.l.</t>
  </si>
  <si>
    <t>Ordine n.228 del 30/09/2019</t>
  </si>
  <si>
    <t>Prot. 0000643 del 11/01/2019      Prot. 0001645 del 29/01/2019</t>
  </si>
  <si>
    <t>Prot. 0000544 del 09/01/2019       Prot. 0004513 del 27/03/2019</t>
  </si>
  <si>
    <t>Prot. 0006526 del 20/05/2019            Prot. 0008223 del 28/06/2019</t>
  </si>
  <si>
    <t>Prot. 0010220 del 26/08/2019</t>
  </si>
  <si>
    <t>Prot. 0009448 del 31/07/2019</t>
  </si>
  <si>
    <t>Prot. 0009451 del 31/07/2019</t>
  </si>
  <si>
    <t>Prot. 0009453 del 31/07/2019</t>
  </si>
  <si>
    <t>Prot. 0009481 del 01/08/2019</t>
  </si>
  <si>
    <t>Prot. 0009597 del 05/08/2019</t>
  </si>
  <si>
    <t>Prot. 0009592 del 05/08/2019</t>
  </si>
  <si>
    <t>Prot. 0010247 del27/08/2019</t>
  </si>
  <si>
    <t>Prot. 0010834 del 13/09/2019     Prot. 0010856 del 16/09/2019</t>
  </si>
  <si>
    <t>Prot. 0011611 del 30/09/2019</t>
  </si>
  <si>
    <t>Ordine n. 209 del 03/09/2019                              Ordine n.  210 del 03/09/2019                                              Ordine n. 211 del 03/09/2019</t>
  </si>
  <si>
    <t>Prot. 0010857 del 16/09/2019</t>
  </si>
  <si>
    <t>Prot. 0011047 del 19/09/2019</t>
  </si>
  <si>
    <t>Prot. 0011711 del 02/10/2019</t>
  </si>
  <si>
    <t>Prot. 0011720 del 02/10/2019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</si>
</sst>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8"/>
      <color rgb="FFFF0000"/>
      <name val="Arial"/>
      <family val="2"/>
    </font>
    <font>
      <sz val="8"/>
      <color rgb="FF333333"/>
      <name val="Arial"/>
      <family val="2"/>
    </font>
    <font>
      <u/>
      <sz val="11"/>
      <color theme="10"/>
      <name val="Calibri"/>
      <family val="2"/>
    </font>
    <font>
      <sz val="8"/>
      <color rgb="FF222427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43" fontId="4" fillId="2" borderId="2" xfId="1" applyNumberFormat="1" applyFont="1" applyFill="1" applyBorder="1" applyAlignment="1">
      <alignment horizontal="left" vertical="top" wrapText="1"/>
    </xf>
    <xf numFmtId="14" fontId="4" fillId="2" borderId="2" xfId="1" applyNumberFormat="1" applyFont="1" applyFill="1" applyBorder="1" applyAlignment="1">
      <alignment horizontal="left" vertical="top" wrapText="1"/>
    </xf>
    <xf numFmtId="43" fontId="4" fillId="2" borderId="2" xfId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right" vertical="top" wrapText="1"/>
    </xf>
    <xf numFmtId="43" fontId="4" fillId="3" borderId="2" xfId="1" applyNumberFormat="1" applyFont="1" applyFill="1" applyBorder="1" applyAlignment="1">
      <alignment horizontal="left" vertical="top" wrapText="1"/>
    </xf>
    <xf numFmtId="14" fontId="4" fillId="3" borderId="2" xfId="1" applyNumberFormat="1" applyFont="1" applyFill="1" applyBorder="1" applyAlignment="1">
      <alignment horizontal="left" vertical="top" wrapText="1"/>
    </xf>
    <xf numFmtId="43" fontId="4" fillId="3" borderId="2" xfId="1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top" wrapText="1"/>
    </xf>
    <xf numFmtId="43" fontId="3" fillId="0" borderId="2" xfId="1" applyNumberFormat="1" applyFont="1" applyFill="1" applyBorder="1" applyAlignment="1">
      <alignment horizontal="left" vertical="top" wrapText="1"/>
    </xf>
    <xf numFmtId="43" fontId="3" fillId="0" borderId="2" xfId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vertical="center" wrapText="1"/>
    </xf>
    <xf numFmtId="14" fontId="3" fillId="0" borderId="2" xfId="1" applyNumberFormat="1" applyFont="1" applyFill="1" applyBorder="1" applyAlignment="1">
      <alignment horizontal="left" vertical="top" wrapText="1"/>
    </xf>
    <xf numFmtId="43" fontId="3" fillId="0" borderId="0" xfId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43" fontId="3" fillId="0" borderId="0" xfId="1" applyNumberFormat="1" applyFont="1" applyFill="1" applyBorder="1" applyAlignment="1">
      <alignment horizontal="left" vertical="top" wrapText="1"/>
    </xf>
    <xf numFmtId="14" fontId="3" fillId="0" borderId="0" xfId="1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/>
    <xf numFmtId="49" fontId="3" fillId="0" borderId="2" xfId="0" applyNumberFormat="1" applyFont="1" applyFill="1" applyBorder="1" applyAlignment="1">
      <alignment horizontal="right" vertical="top" wrapText="1"/>
    </xf>
    <xf numFmtId="14" fontId="3" fillId="5" borderId="2" xfId="0" applyNumberFormat="1" applyFont="1" applyFill="1" applyBorder="1" applyAlignment="1">
      <alignment horizontal="left" vertical="top" wrapText="1"/>
    </xf>
    <xf numFmtId="0" fontId="6" fillId="5" borderId="2" xfId="0" applyFont="1" applyFill="1" applyBorder="1"/>
    <xf numFmtId="43" fontId="3" fillId="5" borderId="2" xfId="1" applyNumberFormat="1" applyFont="1" applyFill="1" applyBorder="1" applyAlignment="1">
      <alignment horizontal="left" vertical="top" wrapText="1"/>
    </xf>
    <xf numFmtId="43" fontId="3" fillId="5" borderId="2" xfId="1" applyNumberFormat="1" applyFont="1" applyFill="1" applyBorder="1" applyAlignment="1">
      <alignment vertical="top" wrapText="1"/>
    </xf>
    <xf numFmtId="14" fontId="3" fillId="5" borderId="2" xfId="1" applyNumberFormat="1" applyFont="1" applyFill="1" applyBorder="1" applyAlignment="1">
      <alignment horizontal="left" vertical="top" wrapText="1"/>
    </xf>
    <xf numFmtId="43" fontId="3" fillId="5" borderId="2" xfId="1" applyFont="1" applyFill="1" applyBorder="1" applyAlignment="1">
      <alignment horizontal="left" vertical="top" wrapText="1"/>
    </xf>
    <xf numFmtId="49" fontId="3" fillId="5" borderId="2" xfId="0" applyNumberFormat="1" applyFont="1" applyFill="1" applyBorder="1" applyAlignment="1">
      <alignment horizontal="right" vertical="top" wrapText="1"/>
    </xf>
    <xf numFmtId="0" fontId="3" fillId="5" borderId="6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vertical="top" wrapText="1"/>
    </xf>
    <xf numFmtId="0" fontId="3" fillId="5" borderId="0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wrapText="1"/>
    </xf>
    <xf numFmtId="49" fontId="9" fillId="5" borderId="2" xfId="0" applyNumberFormat="1" applyFont="1" applyFill="1" applyBorder="1" applyAlignment="1">
      <alignment horizontal="right"/>
    </xf>
    <xf numFmtId="14" fontId="3" fillId="5" borderId="2" xfId="0" applyNumberFormat="1" applyFont="1" applyFill="1" applyBorder="1" applyAlignment="1">
      <alignment horizontal="left" vertical="center" wrapText="1"/>
    </xf>
    <xf numFmtId="0" fontId="3" fillId="5" borderId="2" xfId="0" applyFont="1" applyFill="1" applyBorder="1"/>
    <xf numFmtId="0" fontId="5" fillId="5" borderId="2" xfId="0" applyFont="1" applyFill="1" applyBorder="1" applyAlignment="1">
      <alignment vertical="center" wrapText="1"/>
    </xf>
    <xf numFmtId="0" fontId="5" fillId="5" borderId="2" xfId="0" applyFont="1" applyFill="1" applyBorder="1"/>
    <xf numFmtId="0" fontId="3" fillId="5" borderId="5" xfId="0" applyFont="1" applyFill="1" applyBorder="1" applyAlignment="1">
      <alignment horizontal="left" vertical="top" wrapText="1"/>
    </xf>
    <xf numFmtId="49" fontId="6" fillId="5" borderId="0" xfId="0" applyNumberFormat="1" applyFont="1" applyFill="1" applyAlignment="1">
      <alignment horizontal="right"/>
    </xf>
    <xf numFmtId="49" fontId="6" fillId="5" borderId="2" xfId="0" applyNumberFormat="1" applyFont="1" applyFill="1" applyBorder="1"/>
    <xf numFmtId="0" fontId="3" fillId="5" borderId="2" xfId="0" applyFont="1" applyFill="1" applyBorder="1" applyAlignment="1">
      <alignment horizontal="right" vertical="top" wrapText="1"/>
    </xf>
    <xf numFmtId="0" fontId="6" fillId="5" borderId="2" xfId="0" applyFont="1" applyFill="1" applyBorder="1" applyAlignment="1">
      <alignment wrapText="1"/>
    </xf>
    <xf numFmtId="49" fontId="6" fillId="5" borderId="2" xfId="0" applyNumberFormat="1" applyFont="1" applyFill="1" applyBorder="1" applyAlignment="1">
      <alignment horizontal="right"/>
    </xf>
    <xf numFmtId="49" fontId="3" fillId="5" borderId="2" xfId="0" applyNumberFormat="1" applyFont="1" applyFill="1" applyBorder="1" applyAlignment="1">
      <alignment horizontal="right"/>
    </xf>
    <xf numFmtId="0" fontId="3" fillId="5" borderId="0" xfId="0" applyFont="1" applyFill="1"/>
    <xf numFmtId="0" fontId="6" fillId="5" borderId="0" xfId="0" applyFont="1" applyFill="1"/>
    <xf numFmtId="14" fontId="3" fillId="5" borderId="6" xfId="0" applyNumberFormat="1" applyFont="1" applyFill="1" applyBorder="1" applyAlignment="1">
      <alignment horizontal="left" vertical="top" wrapText="1"/>
    </xf>
    <xf numFmtId="49" fontId="3" fillId="5" borderId="6" xfId="0" applyNumberFormat="1" applyFont="1" applyFill="1" applyBorder="1" applyAlignment="1">
      <alignment horizontal="right" vertical="top" wrapText="1"/>
    </xf>
    <xf numFmtId="14" fontId="3" fillId="5" borderId="6" xfId="1" applyNumberFormat="1" applyFont="1" applyFill="1" applyBorder="1" applyAlignment="1">
      <alignment horizontal="left" vertical="top" wrapText="1"/>
    </xf>
    <xf numFmtId="43" fontId="3" fillId="5" borderId="6" xfId="1" applyFont="1" applyFill="1" applyBorder="1" applyAlignment="1">
      <alignment horizontal="left" vertical="top" wrapText="1"/>
    </xf>
    <xf numFmtId="0" fontId="6" fillId="5" borderId="6" xfId="0" applyFont="1" applyFill="1" applyBorder="1"/>
    <xf numFmtId="0" fontId="3" fillId="5" borderId="6" xfId="0" applyFont="1" applyFill="1" applyBorder="1" applyAlignment="1">
      <alignment horizontal="right" vertical="top" wrapText="1"/>
    </xf>
    <xf numFmtId="0" fontId="3" fillId="5" borderId="2" xfId="3" applyFont="1" applyFill="1" applyBorder="1" applyAlignment="1" applyProtection="1"/>
    <xf numFmtId="0" fontId="3" fillId="5" borderId="2" xfId="0" applyFont="1" applyFill="1" applyBorder="1" applyAlignment="1">
      <alignment wrapText="1"/>
    </xf>
    <xf numFmtId="0" fontId="6" fillId="5" borderId="0" xfId="0" applyFont="1" applyFill="1" applyAlignment="1">
      <alignment wrapText="1"/>
    </xf>
    <xf numFmtId="0" fontId="6" fillId="5" borderId="6" xfId="0" applyFont="1" applyFill="1" applyBorder="1" applyAlignment="1">
      <alignment wrapText="1"/>
    </xf>
    <xf numFmtId="14" fontId="3" fillId="0" borderId="2" xfId="0" applyNumberFormat="1" applyFont="1" applyFill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right"/>
    </xf>
    <xf numFmtId="43" fontId="3" fillId="0" borderId="2" xfId="1" applyNumberFormat="1" applyFont="1" applyFill="1" applyBorder="1" applyAlignment="1">
      <alignment horizontal="right" vertical="top" wrapText="1"/>
    </xf>
    <xf numFmtId="0" fontId="5" fillId="0" borderId="0" xfId="0" applyFont="1"/>
    <xf numFmtId="0" fontId="3" fillId="5" borderId="3" xfId="0" applyFont="1" applyFill="1" applyBorder="1" applyAlignment="1">
      <alignment vertical="top" wrapText="1"/>
    </xf>
    <xf numFmtId="0" fontId="6" fillId="0" borderId="2" xfId="0" applyFont="1" applyBorder="1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2" xfId="0" applyFont="1" applyBorder="1"/>
    <xf numFmtId="0" fontId="3" fillId="0" borderId="2" xfId="0" applyFont="1" applyFill="1" applyBorder="1" applyAlignment="1">
      <alignment horizontal="right" vertical="top" wrapText="1"/>
    </xf>
    <xf numFmtId="49" fontId="9" fillId="0" borderId="2" xfId="0" applyNumberFormat="1" applyFont="1" applyBorder="1" applyAlignment="1">
      <alignment horizontal="right"/>
    </xf>
    <xf numFmtId="0" fontId="3" fillId="0" borderId="2" xfId="0" applyFont="1" applyBorder="1"/>
    <xf numFmtId="49" fontId="11" fillId="0" borderId="2" xfId="0" applyNumberFormat="1" applyFont="1" applyBorder="1" applyAlignment="1">
      <alignment horizontal="right"/>
    </xf>
    <xf numFmtId="49" fontId="12" fillId="5" borderId="2" xfId="0" applyNumberFormat="1" applyFont="1" applyFill="1" applyBorder="1" applyAlignment="1">
      <alignment horizontal="right"/>
    </xf>
    <xf numFmtId="43" fontId="3" fillId="0" borderId="6" xfId="1" applyFont="1" applyFill="1" applyBorder="1" applyAlignment="1">
      <alignment horizontal="left" vertical="top" wrapText="1"/>
    </xf>
    <xf numFmtId="0" fontId="3" fillId="0" borderId="0" xfId="0" applyFont="1"/>
    <xf numFmtId="0" fontId="2" fillId="0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  <xf numFmtId="0" fontId="9" fillId="0" borderId="2" xfId="0" applyFont="1" applyBorder="1"/>
    <xf numFmtId="0" fontId="3" fillId="6" borderId="3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43" fontId="3" fillId="0" borderId="3" xfId="1" applyFont="1" applyFill="1" applyBorder="1" applyAlignment="1">
      <alignment horizontal="left" vertical="top" wrapText="1"/>
    </xf>
  </cellXfs>
  <cellStyles count="4">
    <cellStyle name="Collegamento ipertestuale" xfId="3" builtinId="8"/>
    <cellStyle name="Euro" xfId="2"/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martcig.anticorruzione.it/AVCP-SmartCig/preparaDettaglioComunicazioneOS.action?codDettaglioCarnet=417014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0"/>
  <sheetViews>
    <sheetView tabSelected="1" topLeftCell="A202" workbookViewId="0">
      <selection activeCell="M124" sqref="M124"/>
    </sheetView>
  </sheetViews>
  <sheetFormatPr defaultColWidth="21.5703125" defaultRowHeight="11.25" x14ac:dyDescent="0.25"/>
  <cols>
    <col min="1" max="1" width="11.7109375" style="26" bestFit="1" customWidth="1"/>
    <col min="2" max="2" width="10" style="1" customWidth="1"/>
    <col min="3" max="3" width="29.140625" style="1" customWidth="1"/>
    <col min="4" max="4" width="8.28515625" style="1" customWidth="1"/>
    <col min="5" max="5" width="20.7109375" style="1" customWidth="1"/>
    <col min="6" max="6" width="16.140625" style="1" customWidth="1"/>
    <col min="7" max="7" width="23.140625" style="1" customWidth="1"/>
    <col min="8" max="8" width="17.140625" style="23" bestFit="1" customWidth="1"/>
    <col min="9" max="9" width="13.140625" style="24" customWidth="1"/>
    <col min="10" max="10" width="11" style="25" customWidth="1"/>
    <col min="11" max="11" width="10.5703125" style="25" customWidth="1"/>
    <col min="12" max="12" width="12.140625" style="22" customWidth="1"/>
    <col min="13" max="13" width="22.7109375" style="22" customWidth="1"/>
    <col min="14" max="14" width="21.7109375" style="1" bestFit="1" customWidth="1"/>
    <col min="15" max="16384" width="21.5703125" style="1"/>
  </cols>
  <sheetData>
    <row r="1" spans="1:14" ht="12.75" x14ac:dyDescent="0.25">
      <c r="A1" s="80" t="s">
        <v>21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7" customFormat="1" ht="67.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81" t="s">
        <v>6</v>
      </c>
      <c r="H2" s="82"/>
      <c r="I2" s="4" t="s">
        <v>7</v>
      </c>
      <c r="J2" s="5" t="s">
        <v>8</v>
      </c>
      <c r="K2" s="5" t="s">
        <v>9</v>
      </c>
      <c r="L2" s="6" t="s">
        <v>10</v>
      </c>
      <c r="M2" s="6" t="s">
        <v>11</v>
      </c>
      <c r="N2" s="6" t="s">
        <v>12</v>
      </c>
    </row>
    <row r="3" spans="1:14" s="7" customFormat="1" x14ac:dyDescent="0.25">
      <c r="A3" s="8"/>
      <c r="B3" s="9"/>
      <c r="C3" s="9"/>
      <c r="D3" s="9"/>
      <c r="E3" s="9"/>
      <c r="F3" s="9"/>
      <c r="G3" s="10" t="s">
        <v>13</v>
      </c>
      <c r="H3" s="11" t="s">
        <v>14</v>
      </c>
      <c r="I3" s="12"/>
      <c r="J3" s="13"/>
      <c r="K3" s="13"/>
      <c r="L3" s="14"/>
      <c r="M3" s="14"/>
      <c r="N3" s="9"/>
    </row>
    <row r="4" spans="1:14" ht="22.5" x14ac:dyDescent="0.25">
      <c r="A4" s="15" t="s">
        <v>19</v>
      </c>
      <c r="B4" s="27">
        <v>43468</v>
      </c>
      <c r="C4" s="19" t="s">
        <v>20</v>
      </c>
      <c r="D4" s="19" t="s">
        <v>15</v>
      </c>
      <c r="E4" s="20" t="s">
        <v>16</v>
      </c>
      <c r="F4" s="16"/>
      <c r="G4" s="16" t="s">
        <v>17</v>
      </c>
      <c r="H4" s="29" t="s">
        <v>18</v>
      </c>
      <c r="I4" s="17">
        <v>450</v>
      </c>
      <c r="J4" s="21">
        <v>43434</v>
      </c>
      <c r="K4" s="21">
        <v>43445</v>
      </c>
      <c r="L4" s="18">
        <v>450</v>
      </c>
      <c r="M4" s="18" t="s">
        <v>303</v>
      </c>
      <c r="N4" s="16" t="s">
        <v>22</v>
      </c>
    </row>
    <row r="5" spans="1:14" ht="22.5" x14ac:dyDescent="0.2">
      <c r="A5" s="28" t="s">
        <v>23</v>
      </c>
      <c r="B5" s="27">
        <v>43469</v>
      </c>
      <c r="C5" s="19" t="s">
        <v>24</v>
      </c>
      <c r="D5" s="16" t="s">
        <v>25</v>
      </c>
      <c r="E5" s="20" t="s">
        <v>16</v>
      </c>
      <c r="F5" s="16"/>
      <c r="G5" s="16" t="s">
        <v>26</v>
      </c>
      <c r="H5" s="29" t="s">
        <v>27</v>
      </c>
      <c r="I5" s="17">
        <v>210</v>
      </c>
      <c r="J5" s="21">
        <v>43468</v>
      </c>
      <c r="K5" s="21">
        <v>43479</v>
      </c>
      <c r="L5" s="18">
        <v>210</v>
      </c>
      <c r="M5" s="18" t="s">
        <v>304</v>
      </c>
      <c r="N5" s="16" t="s">
        <v>28</v>
      </c>
    </row>
    <row r="6" spans="1:14" ht="22.5" x14ac:dyDescent="0.2">
      <c r="A6" s="28" t="s">
        <v>29</v>
      </c>
      <c r="B6" s="27">
        <v>43469</v>
      </c>
      <c r="C6" s="19" t="s">
        <v>30</v>
      </c>
      <c r="D6" s="19" t="s">
        <v>15</v>
      </c>
      <c r="E6" s="20" t="s">
        <v>16</v>
      </c>
      <c r="F6" s="16"/>
      <c r="G6" s="16" t="s">
        <v>31</v>
      </c>
      <c r="H6" s="29">
        <v>10310871008</v>
      </c>
      <c r="I6" s="17">
        <v>420</v>
      </c>
      <c r="J6" s="21">
        <v>43454</v>
      </c>
      <c r="K6" s="21">
        <v>43819</v>
      </c>
      <c r="L6" s="18">
        <v>420</v>
      </c>
      <c r="M6" s="18" t="s">
        <v>308</v>
      </c>
      <c r="N6" s="16" t="s">
        <v>32</v>
      </c>
    </row>
    <row r="7" spans="1:14" ht="22.5" x14ac:dyDescent="0.2">
      <c r="A7" s="28" t="s">
        <v>33</v>
      </c>
      <c r="B7" s="27">
        <v>43469</v>
      </c>
      <c r="C7" s="19" t="s">
        <v>34</v>
      </c>
      <c r="D7" s="19" t="s">
        <v>15</v>
      </c>
      <c r="E7" s="20" t="s">
        <v>16</v>
      </c>
      <c r="F7" s="16"/>
      <c r="G7" s="16" t="s">
        <v>35</v>
      </c>
      <c r="H7" s="29" t="s">
        <v>36</v>
      </c>
      <c r="I7" s="17">
        <v>695</v>
      </c>
      <c r="J7" s="21">
        <v>43454</v>
      </c>
      <c r="K7" s="21">
        <v>43819</v>
      </c>
      <c r="L7" s="18"/>
      <c r="M7" s="18" t="s">
        <v>306</v>
      </c>
      <c r="N7" s="16" t="s">
        <v>41</v>
      </c>
    </row>
    <row r="8" spans="1:14" s="39" customFormat="1" ht="22.5" x14ac:dyDescent="0.2">
      <c r="A8" s="31" t="s">
        <v>37</v>
      </c>
      <c r="B8" s="42">
        <v>43469</v>
      </c>
      <c r="C8" s="19" t="s">
        <v>38</v>
      </c>
      <c r="D8" s="19" t="s">
        <v>25</v>
      </c>
      <c r="E8" s="20" t="s">
        <v>16</v>
      </c>
      <c r="F8" s="19"/>
      <c r="G8" s="19" t="s">
        <v>39</v>
      </c>
      <c r="H8" s="36">
        <v>2608720120</v>
      </c>
      <c r="I8" s="32">
        <v>337</v>
      </c>
      <c r="J8" s="34">
        <v>43466</v>
      </c>
      <c r="K8" s="34">
        <v>43496</v>
      </c>
      <c r="L8" s="35">
        <v>337</v>
      </c>
      <c r="M8" s="35" t="s">
        <v>305</v>
      </c>
      <c r="N8" s="19" t="s">
        <v>40</v>
      </c>
    </row>
    <row r="9" spans="1:14" s="39" customFormat="1" ht="22.5" x14ac:dyDescent="0.2">
      <c r="A9" s="31" t="s">
        <v>42</v>
      </c>
      <c r="B9" s="30">
        <v>43472</v>
      </c>
      <c r="C9" s="19" t="s">
        <v>43</v>
      </c>
      <c r="D9" s="19" t="s">
        <v>25</v>
      </c>
      <c r="E9" s="20" t="s">
        <v>16</v>
      </c>
      <c r="F9" s="19"/>
      <c r="G9" s="19" t="s">
        <v>44</v>
      </c>
      <c r="H9" s="36" t="s">
        <v>45</v>
      </c>
      <c r="I9" s="32">
        <v>7000</v>
      </c>
      <c r="J9" s="34">
        <v>43344</v>
      </c>
      <c r="K9" s="34">
        <v>43830</v>
      </c>
      <c r="L9" s="35">
        <f>1728.61+438.95+95.46+2414.98</f>
        <v>4678</v>
      </c>
      <c r="M9" s="35" t="s">
        <v>46</v>
      </c>
      <c r="N9" s="19" t="s">
        <v>47</v>
      </c>
    </row>
    <row r="10" spans="1:14" s="39" customFormat="1" ht="22.5" x14ac:dyDescent="0.2">
      <c r="A10" s="31" t="s">
        <v>48</v>
      </c>
      <c r="B10" s="30">
        <v>43472</v>
      </c>
      <c r="C10" s="19" t="s">
        <v>49</v>
      </c>
      <c r="D10" s="19" t="s">
        <v>15</v>
      </c>
      <c r="E10" s="20" t="s">
        <v>16</v>
      </c>
      <c r="F10" s="19"/>
      <c r="G10" s="19" t="s">
        <v>50</v>
      </c>
      <c r="H10" s="36">
        <v>80006310553</v>
      </c>
      <c r="I10" s="32">
        <v>1364</v>
      </c>
      <c r="J10" s="34">
        <v>43472</v>
      </c>
      <c r="K10" s="34" t="s">
        <v>139</v>
      </c>
      <c r="L10" s="35"/>
      <c r="M10" s="35" t="s">
        <v>1117</v>
      </c>
      <c r="N10" s="19" t="s">
        <v>155</v>
      </c>
    </row>
    <row r="11" spans="1:14" s="39" customFormat="1" ht="33.75" x14ac:dyDescent="0.2">
      <c r="A11" s="31" t="s">
        <v>51</v>
      </c>
      <c r="B11" s="30">
        <v>43474</v>
      </c>
      <c r="C11" s="19" t="s">
        <v>52</v>
      </c>
      <c r="D11" s="19" t="s">
        <v>25</v>
      </c>
      <c r="E11" s="20" t="s">
        <v>53</v>
      </c>
      <c r="F11" s="19" t="s">
        <v>56</v>
      </c>
      <c r="G11" s="19" t="s">
        <v>54</v>
      </c>
      <c r="H11" s="36" t="s">
        <v>55</v>
      </c>
      <c r="I11" s="32">
        <v>4700</v>
      </c>
      <c r="J11" s="34">
        <v>43442</v>
      </c>
      <c r="K11" s="34">
        <v>43480</v>
      </c>
      <c r="L11" s="35">
        <v>4643.1000000000004</v>
      </c>
      <c r="M11" s="35" t="s">
        <v>307</v>
      </c>
      <c r="N11" s="19" t="s">
        <v>57</v>
      </c>
    </row>
    <row r="12" spans="1:14" s="39" customFormat="1" ht="22.5" x14ac:dyDescent="0.2">
      <c r="A12" s="31" t="s">
        <v>58</v>
      </c>
      <c r="B12" s="30">
        <v>43474</v>
      </c>
      <c r="C12" s="19" t="s">
        <v>59</v>
      </c>
      <c r="D12" s="19" t="s">
        <v>15</v>
      </c>
      <c r="E12" s="20" t="s">
        <v>16</v>
      </c>
      <c r="F12" s="19"/>
      <c r="G12" s="19" t="s">
        <v>60</v>
      </c>
      <c r="H12" s="36" t="s">
        <v>61</v>
      </c>
      <c r="I12" s="32">
        <v>6500</v>
      </c>
      <c r="J12" s="34">
        <v>43405</v>
      </c>
      <c r="K12" s="34">
        <v>43585</v>
      </c>
      <c r="L12" s="35">
        <f>1046.36+1178.61+1163.57+970.43+1071.48+1260.09</f>
        <v>6690.5400000000009</v>
      </c>
      <c r="M12" s="35" t="s">
        <v>1118</v>
      </c>
      <c r="N12" s="19" t="s">
        <v>400</v>
      </c>
    </row>
    <row r="13" spans="1:14" s="39" customFormat="1" ht="33.75" x14ac:dyDescent="0.2">
      <c r="A13" s="43" t="s">
        <v>62</v>
      </c>
      <c r="B13" s="30">
        <v>43474</v>
      </c>
      <c r="C13" s="19" t="s">
        <v>63</v>
      </c>
      <c r="D13" s="19" t="s">
        <v>25</v>
      </c>
      <c r="E13" s="20" t="s">
        <v>64</v>
      </c>
      <c r="F13" s="19"/>
      <c r="G13" s="19" t="s">
        <v>65</v>
      </c>
      <c r="H13" s="36" t="s">
        <v>66</v>
      </c>
      <c r="I13" s="32">
        <v>7344</v>
      </c>
      <c r="J13" s="34">
        <v>43474</v>
      </c>
      <c r="K13" s="34">
        <v>43474</v>
      </c>
      <c r="L13" s="35">
        <v>7344</v>
      </c>
      <c r="M13" s="35" t="s">
        <v>309</v>
      </c>
      <c r="N13" s="19" t="s">
        <v>67</v>
      </c>
    </row>
    <row r="14" spans="1:14" s="39" customFormat="1" ht="22.5" x14ac:dyDescent="0.2">
      <c r="A14" s="31" t="s">
        <v>68</v>
      </c>
      <c r="B14" s="30">
        <v>43474</v>
      </c>
      <c r="C14" s="19" t="s">
        <v>69</v>
      </c>
      <c r="D14" s="19" t="s">
        <v>15</v>
      </c>
      <c r="E14" s="20" t="s">
        <v>16</v>
      </c>
      <c r="F14" s="19"/>
      <c r="G14" s="19" t="s">
        <v>70</v>
      </c>
      <c r="H14" s="36" t="s">
        <v>71</v>
      </c>
      <c r="I14" s="33">
        <v>685</v>
      </c>
      <c r="J14" s="34">
        <v>43101</v>
      </c>
      <c r="K14" s="34">
        <v>43830</v>
      </c>
      <c r="L14" s="35">
        <f>31.5+37.5+31.5+37.5</f>
        <v>138</v>
      </c>
      <c r="M14" s="35"/>
      <c r="N14" s="19" t="s">
        <v>72</v>
      </c>
    </row>
    <row r="15" spans="1:14" s="39" customFormat="1" ht="22.5" x14ac:dyDescent="0.25">
      <c r="A15" s="44" t="s">
        <v>73</v>
      </c>
      <c r="B15" s="30">
        <v>43475</v>
      </c>
      <c r="C15" s="19" t="s">
        <v>74</v>
      </c>
      <c r="D15" s="19" t="s">
        <v>75</v>
      </c>
      <c r="E15" s="20" t="s">
        <v>16</v>
      </c>
      <c r="F15" s="19"/>
      <c r="G15" s="19" t="s">
        <v>76</v>
      </c>
      <c r="H15" s="36">
        <v>11806321003</v>
      </c>
      <c r="I15" s="32">
        <v>80</v>
      </c>
      <c r="J15" s="34">
        <v>43472</v>
      </c>
      <c r="K15" s="34">
        <v>43477</v>
      </c>
      <c r="L15" s="35"/>
      <c r="M15" s="35" t="s">
        <v>310</v>
      </c>
      <c r="N15" s="19" t="s">
        <v>77</v>
      </c>
    </row>
    <row r="16" spans="1:14" s="39" customFormat="1" ht="22.5" x14ac:dyDescent="0.2">
      <c r="A16" s="31" t="s">
        <v>78</v>
      </c>
      <c r="B16" s="30">
        <v>43475</v>
      </c>
      <c r="C16" s="19" t="s">
        <v>79</v>
      </c>
      <c r="D16" s="19" t="s">
        <v>25</v>
      </c>
      <c r="E16" s="20" t="s">
        <v>16</v>
      </c>
      <c r="F16" s="19"/>
      <c r="G16" s="19" t="s">
        <v>80</v>
      </c>
      <c r="H16" s="36" t="s">
        <v>81</v>
      </c>
      <c r="I16" s="32">
        <v>170</v>
      </c>
      <c r="J16" s="34">
        <v>43479</v>
      </c>
      <c r="K16" s="34">
        <v>43490</v>
      </c>
      <c r="L16" s="35">
        <v>170</v>
      </c>
      <c r="M16" s="35" t="s">
        <v>311</v>
      </c>
      <c r="N16" s="19" t="s">
        <v>82</v>
      </c>
    </row>
    <row r="17" spans="1:14" s="39" customFormat="1" ht="22.5" x14ac:dyDescent="0.2">
      <c r="A17" s="31" t="s">
        <v>83</v>
      </c>
      <c r="B17" s="30">
        <v>43476</v>
      </c>
      <c r="C17" s="19" t="s">
        <v>84</v>
      </c>
      <c r="D17" s="19" t="s">
        <v>15</v>
      </c>
      <c r="E17" s="20" t="s">
        <v>16</v>
      </c>
      <c r="F17" s="19"/>
      <c r="G17" s="19" t="s">
        <v>85</v>
      </c>
      <c r="H17" s="36" t="s">
        <v>86</v>
      </c>
      <c r="I17" s="32">
        <v>158</v>
      </c>
      <c r="J17" s="34">
        <v>43430</v>
      </c>
      <c r="K17" s="34">
        <v>43431</v>
      </c>
      <c r="L17" s="35">
        <v>157.30000000000001</v>
      </c>
      <c r="M17" s="35" t="s">
        <v>312</v>
      </c>
      <c r="N17" s="19" t="s">
        <v>87</v>
      </c>
    </row>
    <row r="18" spans="1:14" s="39" customFormat="1" ht="22.5" x14ac:dyDescent="0.2">
      <c r="A18" s="45" t="s">
        <v>88</v>
      </c>
      <c r="B18" s="30">
        <v>43476</v>
      </c>
      <c r="C18" s="19" t="s">
        <v>89</v>
      </c>
      <c r="D18" s="19" t="s">
        <v>25</v>
      </c>
      <c r="E18" s="20" t="s">
        <v>16</v>
      </c>
      <c r="F18" s="19"/>
      <c r="G18" s="19" t="s">
        <v>90</v>
      </c>
      <c r="H18" s="36" t="s">
        <v>91</v>
      </c>
      <c r="I18" s="32">
        <v>7500</v>
      </c>
      <c r="J18" s="34">
        <v>43480</v>
      </c>
      <c r="K18" s="34">
        <v>43555</v>
      </c>
      <c r="L18" s="35">
        <f>425+5825</f>
        <v>6250</v>
      </c>
      <c r="M18" s="35" t="s">
        <v>313</v>
      </c>
      <c r="N18" s="19" t="s">
        <v>92</v>
      </c>
    </row>
    <row r="19" spans="1:14" s="39" customFormat="1" ht="33.75" x14ac:dyDescent="0.2">
      <c r="A19" s="31" t="s">
        <v>93</v>
      </c>
      <c r="B19" s="30">
        <v>43476</v>
      </c>
      <c r="C19" s="19" t="s">
        <v>94</v>
      </c>
      <c r="D19" s="19" t="s">
        <v>25</v>
      </c>
      <c r="E19" s="20" t="s">
        <v>53</v>
      </c>
      <c r="F19" s="46" t="s">
        <v>95</v>
      </c>
      <c r="G19" s="19" t="s">
        <v>96</v>
      </c>
      <c r="H19" s="36">
        <v>12312830156</v>
      </c>
      <c r="I19" s="32">
        <v>14850</v>
      </c>
      <c r="J19" s="34">
        <v>43475</v>
      </c>
      <c r="K19" s="34">
        <v>43482</v>
      </c>
      <c r="L19" s="35">
        <v>14978.2</v>
      </c>
      <c r="M19" s="35" t="s">
        <v>314</v>
      </c>
      <c r="N19" s="19" t="s">
        <v>97</v>
      </c>
    </row>
    <row r="20" spans="1:14" s="39" customFormat="1" ht="33.75" customHeight="1" x14ac:dyDescent="0.2">
      <c r="A20" s="31" t="s">
        <v>98</v>
      </c>
      <c r="B20" s="30">
        <v>43479</v>
      </c>
      <c r="C20" s="19" t="s">
        <v>99</v>
      </c>
      <c r="D20" s="19" t="s">
        <v>25</v>
      </c>
      <c r="E20" s="20" t="s">
        <v>53</v>
      </c>
      <c r="F20" s="19" t="s">
        <v>863</v>
      </c>
      <c r="G20" s="19" t="s">
        <v>140</v>
      </c>
      <c r="H20" s="47" t="s">
        <v>141</v>
      </c>
      <c r="I20" s="32">
        <v>5000</v>
      </c>
      <c r="J20" s="34">
        <v>43497</v>
      </c>
      <c r="K20" s="34">
        <v>43511</v>
      </c>
      <c r="L20" s="35">
        <f>1055+120</f>
        <v>1175</v>
      </c>
      <c r="M20" s="18" t="s">
        <v>1011</v>
      </c>
      <c r="N20" s="16" t="s">
        <v>1010</v>
      </c>
    </row>
    <row r="21" spans="1:14" s="39" customFormat="1" ht="33.75" x14ac:dyDescent="0.2">
      <c r="A21" s="31" t="s">
        <v>100</v>
      </c>
      <c r="B21" s="30">
        <v>43480</v>
      </c>
      <c r="C21" s="19" t="s">
        <v>94</v>
      </c>
      <c r="D21" s="19" t="s">
        <v>25</v>
      </c>
      <c r="E21" s="20" t="s">
        <v>53</v>
      </c>
      <c r="F21" s="19" t="s">
        <v>264</v>
      </c>
      <c r="G21" s="19" t="s">
        <v>54</v>
      </c>
      <c r="H21" s="36" t="s">
        <v>55</v>
      </c>
      <c r="I21" s="32">
        <v>76000</v>
      </c>
      <c r="J21" s="34">
        <v>43556</v>
      </c>
      <c r="K21" s="34">
        <v>43921</v>
      </c>
      <c r="L21" s="35">
        <f>17716.4+17706.94+9577.43</f>
        <v>45000.77</v>
      </c>
      <c r="M21" s="35" t="s">
        <v>387</v>
      </c>
      <c r="N21" s="19" t="s">
        <v>386</v>
      </c>
    </row>
    <row r="22" spans="1:14" s="39" customFormat="1" ht="33.75" x14ac:dyDescent="0.2">
      <c r="A22" s="48" t="s">
        <v>101</v>
      </c>
      <c r="B22" s="30">
        <v>43480</v>
      </c>
      <c r="C22" s="19" t="s">
        <v>102</v>
      </c>
      <c r="D22" s="19" t="s">
        <v>25</v>
      </c>
      <c r="E22" s="20" t="s">
        <v>53</v>
      </c>
      <c r="F22" s="19" t="s">
        <v>264</v>
      </c>
      <c r="G22" s="19" t="s">
        <v>54</v>
      </c>
      <c r="H22" s="36" t="s">
        <v>55</v>
      </c>
      <c r="I22" s="32">
        <v>52000</v>
      </c>
      <c r="J22" s="34">
        <v>43556</v>
      </c>
      <c r="K22" s="34">
        <v>43921</v>
      </c>
      <c r="L22" s="35">
        <f>16135.51+15682.37+16172.73</f>
        <v>47990.61</v>
      </c>
      <c r="M22" s="35" t="s">
        <v>389</v>
      </c>
      <c r="N22" s="19" t="s">
        <v>386</v>
      </c>
    </row>
    <row r="23" spans="1:14" s="39" customFormat="1" ht="22.5" x14ac:dyDescent="0.2">
      <c r="A23" s="31" t="s">
        <v>103</v>
      </c>
      <c r="B23" s="30">
        <v>43481</v>
      </c>
      <c r="C23" s="19" t="s">
        <v>104</v>
      </c>
      <c r="D23" s="19" t="s">
        <v>75</v>
      </c>
      <c r="E23" s="20" t="s">
        <v>16</v>
      </c>
      <c r="F23" s="19"/>
      <c r="G23" s="19" t="s">
        <v>105</v>
      </c>
      <c r="H23" s="36" t="s">
        <v>106</v>
      </c>
      <c r="I23" s="32">
        <v>2450</v>
      </c>
      <c r="J23" s="34">
        <v>43495</v>
      </c>
      <c r="K23" s="34">
        <v>43495</v>
      </c>
      <c r="L23" s="35">
        <v>2450</v>
      </c>
      <c r="M23" s="35" t="s">
        <v>315</v>
      </c>
      <c r="N23" s="19" t="s">
        <v>107</v>
      </c>
    </row>
    <row r="24" spans="1:14" s="39" customFormat="1" ht="22.5" x14ac:dyDescent="0.2">
      <c r="A24" s="31" t="s">
        <v>108</v>
      </c>
      <c r="B24" s="30">
        <v>43481</v>
      </c>
      <c r="C24" s="19" t="s">
        <v>109</v>
      </c>
      <c r="D24" s="19" t="s">
        <v>25</v>
      </c>
      <c r="E24" s="20" t="s">
        <v>16</v>
      </c>
      <c r="F24" s="19"/>
      <c r="G24" s="19" t="s">
        <v>110</v>
      </c>
      <c r="H24" s="36" t="s">
        <v>86</v>
      </c>
      <c r="I24" s="32">
        <v>1390.75</v>
      </c>
      <c r="J24" s="34">
        <v>43481</v>
      </c>
      <c r="K24" s="34">
        <v>43518</v>
      </c>
      <c r="L24" s="35">
        <v>1390.75</v>
      </c>
      <c r="M24" s="35" t="s">
        <v>316</v>
      </c>
      <c r="N24" s="19" t="s">
        <v>111</v>
      </c>
    </row>
    <row r="25" spans="1:14" s="39" customFormat="1" ht="22.5" x14ac:dyDescent="0.2">
      <c r="A25" s="31" t="s">
        <v>112</v>
      </c>
      <c r="B25" s="30">
        <v>43482</v>
      </c>
      <c r="C25" s="19" t="s">
        <v>113</v>
      </c>
      <c r="D25" s="19" t="s">
        <v>25</v>
      </c>
      <c r="E25" s="20" t="s">
        <v>16</v>
      </c>
      <c r="F25" s="19"/>
      <c r="G25" s="19" t="s">
        <v>114</v>
      </c>
      <c r="H25" s="36" t="s">
        <v>115</v>
      </c>
      <c r="I25" s="32">
        <v>50</v>
      </c>
      <c r="J25" s="34">
        <v>43482</v>
      </c>
      <c r="K25" s="34">
        <v>43497</v>
      </c>
      <c r="L25" s="35"/>
      <c r="M25" s="35" t="s">
        <v>406</v>
      </c>
      <c r="N25" s="19" t="s">
        <v>317</v>
      </c>
    </row>
    <row r="26" spans="1:14" s="39" customFormat="1" ht="33.75" x14ac:dyDescent="0.2">
      <c r="A26" s="31" t="s">
        <v>116</v>
      </c>
      <c r="B26" s="30">
        <v>43483</v>
      </c>
      <c r="C26" s="19" t="s">
        <v>117</v>
      </c>
      <c r="D26" s="19" t="s">
        <v>25</v>
      </c>
      <c r="E26" s="20" t="s">
        <v>53</v>
      </c>
      <c r="F26" s="19" t="s">
        <v>147</v>
      </c>
      <c r="G26" s="19" t="s">
        <v>142</v>
      </c>
      <c r="H26" s="36" t="s">
        <v>201</v>
      </c>
      <c r="I26" s="32">
        <v>1200</v>
      </c>
      <c r="J26" s="34" t="s">
        <v>118</v>
      </c>
      <c r="K26" s="34">
        <v>43514</v>
      </c>
      <c r="L26" s="35">
        <f>234</f>
        <v>234</v>
      </c>
      <c r="M26" s="35" t="s">
        <v>390</v>
      </c>
      <c r="N26" s="19" t="s">
        <v>446</v>
      </c>
    </row>
    <row r="27" spans="1:14" s="39" customFormat="1" ht="22.5" x14ac:dyDescent="0.2">
      <c r="A27" s="31" t="s">
        <v>119</v>
      </c>
      <c r="B27" s="30">
        <v>43483</v>
      </c>
      <c r="C27" s="19" t="s">
        <v>120</v>
      </c>
      <c r="D27" s="19" t="s">
        <v>25</v>
      </c>
      <c r="E27" s="19" t="s">
        <v>121</v>
      </c>
      <c r="F27" s="19"/>
      <c r="G27" s="19" t="s">
        <v>122</v>
      </c>
      <c r="H27" s="36" t="s">
        <v>123</v>
      </c>
      <c r="I27" s="33">
        <v>3500</v>
      </c>
      <c r="J27" s="34">
        <v>43435</v>
      </c>
      <c r="K27" s="34">
        <v>43524</v>
      </c>
      <c r="L27" s="35">
        <f>1275.38+1704.67+872.09+512.42</f>
        <v>4364.5600000000004</v>
      </c>
      <c r="M27" s="35" t="s">
        <v>124</v>
      </c>
      <c r="N27" s="19" t="s">
        <v>125</v>
      </c>
    </row>
    <row r="28" spans="1:14" s="39" customFormat="1" ht="22.5" x14ac:dyDescent="0.2">
      <c r="A28" s="45" t="s">
        <v>131</v>
      </c>
      <c r="B28" s="30">
        <v>43487</v>
      </c>
      <c r="C28" s="45" t="s">
        <v>132</v>
      </c>
      <c r="D28" s="19" t="s">
        <v>15</v>
      </c>
      <c r="E28" s="19" t="s">
        <v>121</v>
      </c>
      <c r="F28" s="19"/>
      <c r="G28" s="19" t="s">
        <v>133</v>
      </c>
      <c r="H28" s="36" t="s">
        <v>134</v>
      </c>
      <c r="I28" s="32">
        <v>420</v>
      </c>
      <c r="J28" s="34">
        <v>43423</v>
      </c>
      <c r="K28" s="34">
        <v>43480</v>
      </c>
      <c r="L28" s="35">
        <v>420</v>
      </c>
      <c r="M28" s="35" t="s">
        <v>391</v>
      </c>
      <c r="N28" s="19" t="s">
        <v>135</v>
      </c>
    </row>
    <row r="29" spans="1:14" s="39" customFormat="1" ht="22.5" x14ac:dyDescent="0.2">
      <c r="A29" s="31" t="s">
        <v>126</v>
      </c>
      <c r="B29" s="30">
        <v>43489</v>
      </c>
      <c r="C29" s="50" t="s">
        <v>127</v>
      </c>
      <c r="D29" s="19" t="s">
        <v>25</v>
      </c>
      <c r="E29" s="19" t="s">
        <v>121</v>
      </c>
      <c r="F29" s="19"/>
      <c r="G29" s="19" t="s">
        <v>128</v>
      </c>
      <c r="H29" s="36" t="s">
        <v>129</v>
      </c>
      <c r="I29" s="32">
        <v>588</v>
      </c>
      <c r="J29" s="34">
        <v>43489</v>
      </c>
      <c r="K29" s="34">
        <v>43504</v>
      </c>
      <c r="L29" s="35">
        <v>588</v>
      </c>
      <c r="M29" s="35" t="s">
        <v>392</v>
      </c>
      <c r="N29" s="19" t="s">
        <v>130</v>
      </c>
    </row>
    <row r="30" spans="1:14" s="39" customFormat="1" ht="22.5" x14ac:dyDescent="0.2">
      <c r="A30" s="45" t="s">
        <v>136</v>
      </c>
      <c r="B30" s="30">
        <v>43489</v>
      </c>
      <c r="C30" s="40" t="s">
        <v>137</v>
      </c>
      <c r="D30" s="19" t="s">
        <v>15</v>
      </c>
      <c r="E30" s="19" t="s">
        <v>121</v>
      </c>
      <c r="F30" s="19"/>
      <c r="G30" s="19" t="s">
        <v>17</v>
      </c>
      <c r="H30" s="36" t="s">
        <v>18</v>
      </c>
      <c r="I30" s="32">
        <v>1200</v>
      </c>
      <c r="J30" s="34">
        <v>43476</v>
      </c>
      <c r="K30" s="34">
        <v>43480</v>
      </c>
      <c r="L30" s="35">
        <v>1195</v>
      </c>
      <c r="M30" s="35" t="s">
        <v>393</v>
      </c>
      <c r="N30" s="19" t="s">
        <v>138</v>
      </c>
    </row>
    <row r="31" spans="1:14" s="39" customFormat="1" ht="22.5" x14ac:dyDescent="0.2">
      <c r="A31" s="31" t="s">
        <v>143</v>
      </c>
      <c r="B31" s="30">
        <v>43490</v>
      </c>
      <c r="C31" s="50" t="s">
        <v>144</v>
      </c>
      <c r="D31" s="19" t="s">
        <v>15</v>
      </c>
      <c r="E31" s="19" t="s">
        <v>121</v>
      </c>
      <c r="F31" s="19"/>
      <c r="G31" s="19" t="s">
        <v>145</v>
      </c>
      <c r="H31" s="36" t="s">
        <v>146</v>
      </c>
      <c r="I31" s="32">
        <v>1400</v>
      </c>
      <c r="J31" s="34">
        <v>43374</v>
      </c>
      <c r="K31" s="34">
        <v>43585</v>
      </c>
      <c r="L31" s="18">
        <f>200+200+200+200+200+200</f>
        <v>1200</v>
      </c>
      <c r="M31" s="35" t="s">
        <v>394</v>
      </c>
      <c r="N31" s="19" t="s">
        <v>465</v>
      </c>
    </row>
    <row r="32" spans="1:14" s="39" customFormat="1" ht="22.5" x14ac:dyDescent="0.2">
      <c r="A32" s="31" t="s">
        <v>148</v>
      </c>
      <c r="B32" s="30">
        <v>43493</v>
      </c>
      <c r="C32" s="50" t="s">
        <v>149</v>
      </c>
      <c r="D32" s="19" t="s">
        <v>15</v>
      </c>
      <c r="E32" s="19" t="s">
        <v>121</v>
      </c>
      <c r="F32" s="19"/>
      <c r="G32" s="19" t="s">
        <v>150</v>
      </c>
      <c r="H32" s="36" t="s">
        <v>151</v>
      </c>
      <c r="I32" s="32">
        <v>1686</v>
      </c>
      <c r="J32" s="34">
        <v>43466</v>
      </c>
      <c r="K32" s="34">
        <v>43830</v>
      </c>
      <c r="L32" s="18">
        <f>316.85+229.34+195.85</f>
        <v>742.04000000000008</v>
      </c>
      <c r="M32" s="35" t="s">
        <v>395</v>
      </c>
      <c r="N32" s="19" t="s">
        <v>152</v>
      </c>
    </row>
    <row r="33" spans="1:14" s="39" customFormat="1" ht="56.25" x14ac:dyDescent="0.2">
      <c r="A33" s="31" t="s">
        <v>153</v>
      </c>
      <c r="B33" s="30">
        <v>43493</v>
      </c>
      <c r="C33" s="50" t="s">
        <v>154</v>
      </c>
      <c r="D33" s="19" t="s">
        <v>15</v>
      </c>
      <c r="E33" s="20" t="s">
        <v>53</v>
      </c>
      <c r="F33" s="38" t="s">
        <v>333</v>
      </c>
      <c r="G33" s="38" t="s">
        <v>330</v>
      </c>
      <c r="H33" s="47" t="s">
        <v>331</v>
      </c>
      <c r="I33" s="32">
        <v>39000</v>
      </c>
      <c r="J33" s="34">
        <v>43497</v>
      </c>
      <c r="K33" s="34">
        <v>43830</v>
      </c>
      <c r="L33" s="35"/>
      <c r="M33" s="35" t="s">
        <v>396</v>
      </c>
      <c r="N33" s="19" t="s">
        <v>332</v>
      </c>
    </row>
    <row r="34" spans="1:14" s="39" customFormat="1" ht="22.5" x14ac:dyDescent="0.2">
      <c r="A34" s="31" t="s">
        <v>156</v>
      </c>
      <c r="B34" s="30">
        <v>43493</v>
      </c>
      <c r="C34" s="50" t="s">
        <v>157</v>
      </c>
      <c r="D34" s="19" t="s">
        <v>15</v>
      </c>
      <c r="E34" s="19" t="s">
        <v>121</v>
      </c>
      <c r="F34" s="19"/>
      <c r="G34" s="19" t="s">
        <v>158</v>
      </c>
      <c r="H34" s="49">
        <v>10209790152</v>
      </c>
      <c r="I34" s="32">
        <v>1650</v>
      </c>
      <c r="J34" s="34">
        <v>43497</v>
      </c>
      <c r="K34" s="34">
        <v>43585</v>
      </c>
      <c r="L34" s="35">
        <v>1650.9</v>
      </c>
      <c r="M34" s="35" t="s">
        <v>407</v>
      </c>
      <c r="N34" s="19" t="s">
        <v>159</v>
      </c>
    </row>
    <row r="35" spans="1:14" s="39" customFormat="1" ht="22.5" x14ac:dyDescent="0.2">
      <c r="A35" s="31" t="s">
        <v>160</v>
      </c>
      <c r="B35" s="30">
        <v>43493</v>
      </c>
      <c r="C35" s="50" t="s">
        <v>161</v>
      </c>
      <c r="D35" s="19" t="s">
        <v>25</v>
      </c>
      <c r="E35" s="19" t="s">
        <v>121</v>
      </c>
      <c r="F35" s="19"/>
      <c r="G35" s="19" t="s">
        <v>162</v>
      </c>
      <c r="H35" s="36" t="s">
        <v>163</v>
      </c>
      <c r="I35" s="32">
        <v>130</v>
      </c>
      <c r="J35" s="34">
        <v>43490</v>
      </c>
      <c r="K35" s="34">
        <v>43490</v>
      </c>
      <c r="L35" s="18">
        <v>130</v>
      </c>
      <c r="M35" s="35" t="s">
        <v>408</v>
      </c>
      <c r="N35" s="19" t="s">
        <v>164</v>
      </c>
    </row>
    <row r="36" spans="1:14" s="39" customFormat="1" ht="22.5" x14ac:dyDescent="0.2">
      <c r="A36" s="31" t="s">
        <v>165</v>
      </c>
      <c r="B36" s="30">
        <v>43496</v>
      </c>
      <c r="C36" s="50" t="s">
        <v>166</v>
      </c>
      <c r="D36" s="19" t="s">
        <v>15</v>
      </c>
      <c r="E36" s="19" t="s">
        <v>121</v>
      </c>
      <c r="F36" s="19"/>
      <c r="G36" s="19" t="s">
        <v>167</v>
      </c>
      <c r="H36" s="36" t="s">
        <v>168</v>
      </c>
      <c r="I36" s="32">
        <v>2000</v>
      </c>
      <c r="J36" s="34">
        <v>43466</v>
      </c>
      <c r="K36" s="34">
        <v>43830</v>
      </c>
      <c r="L36" s="35"/>
      <c r="M36" s="35" t="s">
        <v>409</v>
      </c>
      <c r="N36" s="19" t="s">
        <v>169</v>
      </c>
    </row>
    <row r="37" spans="1:14" s="39" customFormat="1" ht="33.75" x14ac:dyDescent="0.2">
      <c r="A37" s="31" t="s">
        <v>170</v>
      </c>
      <c r="B37" s="30">
        <v>43496</v>
      </c>
      <c r="C37" s="50" t="s">
        <v>359</v>
      </c>
      <c r="D37" s="19" t="s">
        <v>25</v>
      </c>
      <c r="E37" s="19" t="s">
        <v>121</v>
      </c>
      <c r="F37" s="19"/>
      <c r="G37" s="19" t="s">
        <v>114</v>
      </c>
      <c r="H37" s="36" t="s">
        <v>115</v>
      </c>
      <c r="I37" s="32">
        <v>190</v>
      </c>
      <c r="J37" s="34">
        <v>43475</v>
      </c>
      <c r="K37" s="34">
        <v>43501</v>
      </c>
      <c r="L37" s="35">
        <f>85</f>
        <v>85</v>
      </c>
      <c r="M37" s="35" t="s">
        <v>410</v>
      </c>
      <c r="N37" s="19" t="s">
        <v>358</v>
      </c>
    </row>
    <row r="38" spans="1:14" s="39" customFormat="1" ht="33.75" x14ac:dyDescent="0.2">
      <c r="A38" s="31" t="s">
        <v>171</v>
      </c>
      <c r="B38" s="30">
        <v>43496</v>
      </c>
      <c r="C38" s="31" t="s">
        <v>172</v>
      </c>
      <c r="D38" s="19" t="s">
        <v>25</v>
      </c>
      <c r="E38" s="20" t="s">
        <v>53</v>
      </c>
      <c r="F38" s="19" t="s">
        <v>114</v>
      </c>
      <c r="G38" s="19" t="s">
        <v>173</v>
      </c>
      <c r="H38" s="36" t="s">
        <v>174</v>
      </c>
      <c r="I38" s="32">
        <v>166</v>
      </c>
      <c r="J38" s="34">
        <v>43496</v>
      </c>
      <c r="K38" s="34">
        <v>43505</v>
      </c>
      <c r="L38" s="35">
        <f>125.19</f>
        <v>125.19</v>
      </c>
      <c r="M38" s="35" t="s">
        <v>467</v>
      </c>
      <c r="N38" s="19" t="s">
        <v>206</v>
      </c>
    </row>
    <row r="39" spans="1:14" s="39" customFormat="1" ht="22.5" x14ac:dyDescent="0.2">
      <c r="A39" s="31" t="s">
        <v>175</v>
      </c>
      <c r="B39" s="30">
        <v>43496</v>
      </c>
      <c r="C39" s="31" t="s">
        <v>176</v>
      </c>
      <c r="D39" s="19" t="s">
        <v>25</v>
      </c>
      <c r="E39" s="19" t="s">
        <v>121</v>
      </c>
      <c r="F39" s="19"/>
      <c r="G39" s="19" t="s">
        <v>177</v>
      </c>
      <c r="H39" s="36" t="s">
        <v>178</v>
      </c>
      <c r="I39" s="32">
        <v>280</v>
      </c>
      <c r="J39" s="34">
        <v>43496</v>
      </c>
      <c r="K39" s="34">
        <v>43496</v>
      </c>
      <c r="L39" s="35"/>
      <c r="M39" s="35" t="s">
        <v>416</v>
      </c>
      <c r="N39" s="19" t="s">
        <v>179</v>
      </c>
    </row>
    <row r="40" spans="1:14" s="39" customFormat="1" ht="22.5" x14ac:dyDescent="0.2">
      <c r="A40" s="31" t="s">
        <v>180</v>
      </c>
      <c r="B40" s="30">
        <v>43496</v>
      </c>
      <c r="C40" s="50" t="s">
        <v>181</v>
      </c>
      <c r="D40" s="19" t="s">
        <v>25</v>
      </c>
      <c r="E40" s="19" t="s">
        <v>121</v>
      </c>
      <c r="F40" s="19"/>
      <c r="G40" s="19" t="s">
        <v>182</v>
      </c>
      <c r="H40" s="36" t="s">
        <v>183</v>
      </c>
      <c r="I40" s="32">
        <v>8100</v>
      </c>
      <c r="J40" s="34">
        <v>43497</v>
      </c>
      <c r="K40" s="34">
        <v>43525</v>
      </c>
      <c r="L40" s="18">
        <v>8100</v>
      </c>
      <c r="M40" s="35" t="s">
        <v>417</v>
      </c>
      <c r="N40" s="19" t="s">
        <v>184</v>
      </c>
    </row>
    <row r="41" spans="1:14" s="39" customFormat="1" ht="22.5" x14ac:dyDescent="0.2">
      <c r="A41" s="31" t="s">
        <v>185</v>
      </c>
      <c r="B41" s="30">
        <v>43497</v>
      </c>
      <c r="C41" s="50" t="s">
        <v>186</v>
      </c>
      <c r="D41" s="19" t="s">
        <v>25</v>
      </c>
      <c r="E41" s="19" t="s">
        <v>121</v>
      </c>
      <c r="F41" s="19"/>
      <c r="G41" s="19" t="s">
        <v>122</v>
      </c>
      <c r="H41" s="36" t="s">
        <v>123</v>
      </c>
      <c r="I41" s="32">
        <v>2800</v>
      </c>
      <c r="J41" s="34">
        <v>43466</v>
      </c>
      <c r="K41" s="34">
        <v>43524</v>
      </c>
      <c r="L41" s="35">
        <f>1497.64</f>
        <v>1497.64</v>
      </c>
      <c r="M41" s="35" t="s">
        <v>187</v>
      </c>
      <c r="N41" s="19" t="s">
        <v>188</v>
      </c>
    </row>
    <row r="42" spans="1:14" s="39" customFormat="1" ht="33.75" x14ac:dyDescent="0.2">
      <c r="A42" s="31" t="s">
        <v>189</v>
      </c>
      <c r="B42" s="30">
        <v>43497</v>
      </c>
      <c r="C42" s="50" t="s">
        <v>190</v>
      </c>
      <c r="D42" s="19" t="s">
        <v>75</v>
      </c>
      <c r="E42" s="20" t="s">
        <v>53</v>
      </c>
      <c r="F42" s="19" t="s">
        <v>413</v>
      </c>
      <c r="G42" s="19" t="s">
        <v>191</v>
      </c>
      <c r="H42" s="36" t="s">
        <v>192</v>
      </c>
      <c r="I42" s="32">
        <v>7270</v>
      </c>
      <c r="J42" s="34">
        <v>43501</v>
      </c>
      <c r="K42" s="34">
        <v>43555</v>
      </c>
      <c r="L42" s="18">
        <v>7266.36</v>
      </c>
      <c r="M42" s="35" t="s">
        <v>466</v>
      </c>
      <c r="N42" s="19" t="s">
        <v>401</v>
      </c>
    </row>
    <row r="43" spans="1:14" s="39" customFormat="1" ht="22.5" x14ac:dyDescent="0.2">
      <c r="A43" s="31" t="s">
        <v>193</v>
      </c>
      <c r="B43" s="30">
        <v>43497</v>
      </c>
      <c r="C43" s="50" t="s">
        <v>368</v>
      </c>
      <c r="D43" s="19" t="s">
        <v>25</v>
      </c>
      <c r="E43" s="19" t="s">
        <v>121</v>
      </c>
      <c r="F43" s="19"/>
      <c r="G43" s="19" t="s">
        <v>26</v>
      </c>
      <c r="H43" s="36" t="s">
        <v>27</v>
      </c>
      <c r="I43" s="32">
        <v>390</v>
      </c>
      <c r="J43" s="34">
        <v>43498</v>
      </c>
      <c r="K43" s="34">
        <v>43553</v>
      </c>
      <c r="L43" s="35">
        <f>180+210</f>
        <v>390</v>
      </c>
      <c r="M43" s="35" t="s">
        <v>418</v>
      </c>
      <c r="N43" s="19" t="s">
        <v>369</v>
      </c>
    </row>
    <row r="44" spans="1:14" s="39" customFormat="1" ht="22.5" x14ac:dyDescent="0.2">
      <c r="A44" s="31" t="s">
        <v>194</v>
      </c>
      <c r="B44" s="30">
        <v>43497</v>
      </c>
      <c r="C44" s="50" t="s">
        <v>195</v>
      </c>
      <c r="D44" s="19" t="s">
        <v>25</v>
      </c>
      <c r="E44" s="19" t="s">
        <v>121</v>
      </c>
      <c r="F44" s="19"/>
      <c r="G44" s="19" t="s">
        <v>196</v>
      </c>
      <c r="H44" s="36" t="s">
        <v>197</v>
      </c>
      <c r="I44" s="32">
        <v>3800</v>
      </c>
      <c r="J44" s="34">
        <v>43501</v>
      </c>
      <c r="K44" s="34">
        <v>43555</v>
      </c>
      <c r="L44" s="18">
        <v>3800</v>
      </c>
      <c r="M44" s="35" t="s">
        <v>419</v>
      </c>
      <c r="N44" s="19" t="s">
        <v>198</v>
      </c>
    </row>
    <row r="45" spans="1:14" s="39" customFormat="1" ht="22.5" x14ac:dyDescent="0.2">
      <c r="A45" s="31" t="s">
        <v>199</v>
      </c>
      <c r="B45" s="30">
        <v>43500</v>
      </c>
      <c r="C45" s="50" t="s">
        <v>203</v>
      </c>
      <c r="D45" s="19" t="s">
        <v>25</v>
      </c>
      <c r="E45" s="19" t="s">
        <v>121</v>
      </c>
      <c r="F45" s="19"/>
      <c r="G45" s="19" t="s">
        <v>200</v>
      </c>
      <c r="H45" s="51" t="s">
        <v>201</v>
      </c>
      <c r="I45" s="32">
        <v>241</v>
      </c>
      <c r="J45" s="34">
        <v>43500</v>
      </c>
      <c r="K45" s="34">
        <v>43504</v>
      </c>
      <c r="L45" s="35">
        <v>241</v>
      </c>
      <c r="M45" s="35" t="s">
        <v>420</v>
      </c>
      <c r="N45" s="19" t="s">
        <v>202</v>
      </c>
    </row>
    <row r="46" spans="1:14" s="39" customFormat="1" ht="22.5" x14ac:dyDescent="0.2">
      <c r="A46" s="45" t="s">
        <v>204</v>
      </c>
      <c r="B46" s="30">
        <v>43501</v>
      </c>
      <c r="C46" s="44" t="s">
        <v>205</v>
      </c>
      <c r="D46" s="19" t="s">
        <v>15</v>
      </c>
      <c r="E46" s="19" t="s">
        <v>121</v>
      </c>
      <c r="F46" s="19"/>
      <c r="G46" s="19" t="s">
        <v>208</v>
      </c>
      <c r="H46" s="36" t="s">
        <v>209</v>
      </c>
      <c r="I46" s="32">
        <v>100</v>
      </c>
      <c r="J46" s="34">
        <v>43454</v>
      </c>
      <c r="K46" s="34">
        <v>43480</v>
      </c>
      <c r="L46" s="18">
        <v>100</v>
      </c>
      <c r="M46" s="35" t="s">
        <v>421</v>
      </c>
      <c r="N46" s="19" t="s">
        <v>207</v>
      </c>
    </row>
    <row r="47" spans="1:14" s="39" customFormat="1" ht="22.5" x14ac:dyDescent="0.2">
      <c r="A47" s="31" t="s">
        <v>210</v>
      </c>
      <c r="B47" s="30">
        <v>43503</v>
      </c>
      <c r="C47" s="19" t="s">
        <v>211</v>
      </c>
      <c r="D47" s="19" t="s">
        <v>25</v>
      </c>
      <c r="E47" s="19" t="s">
        <v>121</v>
      </c>
      <c r="F47" s="19"/>
      <c r="G47" s="19" t="s">
        <v>54</v>
      </c>
      <c r="H47" s="36" t="s">
        <v>55</v>
      </c>
      <c r="I47" s="32">
        <v>6000</v>
      </c>
      <c r="J47" s="34">
        <v>43503</v>
      </c>
      <c r="K47" s="34">
        <v>43504</v>
      </c>
      <c r="L47" s="35">
        <v>5105.5600000000004</v>
      </c>
      <c r="M47" s="35" t="s">
        <v>422</v>
      </c>
      <c r="N47" s="19" t="s">
        <v>216</v>
      </c>
    </row>
    <row r="48" spans="1:14" s="39" customFormat="1" ht="22.5" x14ac:dyDescent="0.2">
      <c r="A48" s="31" t="s">
        <v>212</v>
      </c>
      <c r="B48" s="30">
        <v>43507</v>
      </c>
      <c r="C48" s="50" t="s">
        <v>213</v>
      </c>
      <c r="D48" s="19" t="s">
        <v>75</v>
      </c>
      <c r="E48" s="20" t="s">
        <v>16</v>
      </c>
      <c r="F48" s="19"/>
      <c r="G48" s="19" t="s">
        <v>214</v>
      </c>
      <c r="H48" s="36" t="s">
        <v>215</v>
      </c>
      <c r="I48" s="32">
        <v>450</v>
      </c>
      <c r="J48" s="34">
        <v>43502</v>
      </c>
      <c r="K48" s="34">
        <v>43524</v>
      </c>
      <c r="L48" s="18">
        <v>450</v>
      </c>
      <c r="M48" s="35" t="s">
        <v>423</v>
      </c>
      <c r="N48" s="19" t="s">
        <v>217</v>
      </c>
    </row>
    <row r="49" spans="1:14" s="39" customFormat="1" ht="22.5" x14ac:dyDescent="0.2">
      <c r="A49" s="31" t="s">
        <v>218</v>
      </c>
      <c r="B49" s="30">
        <v>43507</v>
      </c>
      <c r="C49" s="50" t="s">
        <v>219</v>
      </c>
      <c r="D49" s="19" t="s">
        <v>15</v>
      </c>
      <c r="E49" s="19" t="s">
        <v>121</v>
      </c>
      <c r="F49" s="19"/>
      <c r="G49" s="19" t="s">
        <v>220</v>
      </c>
      <c r="H49" s="36" t="s">
        <v>226</v>
      </c>
      <c r="I49" s="32">
        <v>1647</v>
      </c>
      <c r="J49" s="34">
        <v>43435</v>
      </c>
      <c r="K49" s="34">
        <v>43496</v>
      </c>
      <c r="L49" s="18">
        <v>1647</v>
      </c>
      <c r="M49" s="35" t="s">
        <v>424</v>
      </c>
      <c r="N49" s="19" t="s">
        <v>221</v>
      </c>
    </row>
    <row r="50" spans="1:14" s="39" customFormat="1" ht="22.5" x14ac:dyDescent="0.2">
      <c r="A50" s="31" t="s">
        <v>222</v>
      </c>
      <c r="B50" s="30">
        <v>43507</v>
      </c>
      <c r="C50" s="50" t="s">
        <v>223</v>
      </c>
      <c r="D50" s="19" t="s">
        <v>15</v>
      </c>
      <c r="E50" s="19" t="s">
        <v>121</v>
      </c>
      <c r="F50" s="19"/>
      <c r="G50" s="19" t="s">
        <v>224</v>
      </c>
      <c r="H50" s="36" t="s">
        <v>225</v>
      </c>
      <c r="I50" s="32">
        <v>3800</v>
      </c>
      <c r="J50" s="34">
        <v>43514</v>
      </c>
      <c r="K50" s="34">
        <v>43521</v>
      </c>
      <c r="L50" s="35"/>
      <c r="M50" s="35" t="s">
        <v>425</v>
      </c>
      <c r="N50" s="19" t="s">
        <v>227</v>
      </c>
    </row>
    <row r="51" spans="1:14" s="39" customFormat="1" ht="22.5" x14ac:dyDescent="0.2">
      <c r="A51" s="31" t="s">
        <v>228</v>
      </c>
      <c r="B51" s="30">
        <v>43507</v>
      </c>
      <c r="C51" s="50" t="s">
        <v>229</v>
      </c>
      <c r="D51" s="19" t="s">
        <v>15</v>
      </c>
      <c r="E51" s="19" t="s">
        <v>121</v>
      </c>
      <c r="F51" s="19"/>
      <c r="G51" s="19" t="s">
        <v>230</v>
      </c>
      <c r="H51" s="36" t="s">
        <v>231</v>
      </c>
      <c r="I51" s="32">
        <v>1750</v>
      </c>
      <c r="J51" s="34">
        <v>43514</v>
      </c>
      <c r="K51" s="34">
        <v>43708</v>
      </c>
      <c r="L51" s="35"/>
      <c r="M51" s="35" t="s">
        <v>426</v>
      </c>
      <c r="N51" s="19" t="s">
        <v>232</v>
      </c>
    </row>
    <row r="52" spans="1:14" s="39" customFormat="1" ht="22.5" x14ac:dyDescent="0.2">
      <c r="A52" s="31" t="s">
        <v>233</v>
      </c>
      <c r="B52" s="30">
        <v>43507</v>
      </c>
      <c r="C52" s="50" t="s">
        <v>234</v>
      </c>
      <c r="D52" s="19" t="s">
        <v>25</v>
      </c>
      <c r="E52" s="19" t="s">
        <v>121</v>
      </c>
      <c r="F52" s="19"/>
      <c r="G52" s="19" t="s">
        <v>235</v>
      </c>
      <c r="H52" s="36" t="s">
        <v>236</v>
      </c>
      <c r="I52" s="32">
        <v>100</v>
      </c>
      <c r="J52" s="34">
        <v>43511</v>
      </c>
      <c r="K52" s="34">
        <v>43518</v>
      </c>
      <c r="L52" s="35"/>
      <c r="M52" s="35" t="s">
        <v>427</v>
      </c>
      <c r="N52" s="19" t="s">
        <v>237</v>
      </c>
    </row>
    <row r="53" spans="1:14" s="39" customFormat="1" ht="22.5" x14ac:dyDescent="0.2">
      <c r="A53" s="31" t="s">
        <v>238</v>
      </c>
      <c r="B53" s="30">
        <v>43507</v>
      </c>
      <c r="C53" s="50" t="s">
        <v>239</v>
      </c>
      <c r="D53" s="19" t="s">
        <v>75</v>
      </c>
      <c r="E53" s="20" t="s">
        <v>16</v>
      </c>
      <c r="F53" s="19"/>
      <c r="G53" s="38" t="s">
        <v>240</v>
      </c>
      <c r="H53" s="36" t="s">
        <v>241</v>
      </c>
      <c r="I53" s="32">
        <v>900</v>
      </c>
      <c r="J53" s="34">
        <v>43514</v>
      </c>
      <c r="K53" s="34">
        <v>43525</v>
      </c>
      <c r="L53" s="18">
        <f>300+600</f>
        <v>900</v>
      </c>
      <c r="M53" s="35" t="s">
        <v>428</v>
      </c>
      <c r="N53" s="19" t="s">
        <v>242</v>
      </c>
    </row>
    <row r="54" spans="1:14" s="39" customFormat="1" ht="33.75" x14ac:dyDescent="0.2">
      <c r="A54" s="31" t="s">
        <v>243</v>
      </c>
      <c r="B54" s="30">
        <v>43514</v>
      </c>
      <c r="C54" s="50" t="s">
        <v>244</v>
      </c>
      <c r="D54" s="19" t="s">
        <v>15</v>
      </c>
      <c r="E54" s="20" t="s">
        <v>53</v>
      </c>
      <c r="F54" s="19" t="s">
        <v>463</v>
      </c>
      <c r="G54" s="19" t="s">
        <v>245</v>
      </c>
      <c r="H54" s="36" t="s">
        <v>36</v>
      </c>
      <c r="I54" s="32">
        <v>775</v>
      </c>
      <c r="J54" s="34">
        <v>43514</v>
      </c>
      <c r="K54" s="34">
        <v>43879</v>
      </c>
      <c r="L54" s="35"/>
      <c r="M54" s="35" t="s">
        <v>429</v>
      </c>
      <c r="N54" s="19" t="s">
        <v>246</v>
      </c>
    </row>
    <row r="55" spans="1:14" s="39" customFormat="1" ht="22.5" x14ac:dyDescent="0.2">
      <c r="A55" s="31" t="s">
        <v>247</v>
      </c>
      <c r="B55" s="30">
        <v>43514</v>
      </c>
      <c r="C55" s="50" t="s">
        <v>248</v>
      </c>
      <c r="D55" s="19" t="s">
        <v>25</v>
      </c>
      <c r="E55" s="19" t="s">
        <v>121</v>
      </c>
      <c r="F55" s="19"/>
      <c r="G55" s="19" t="s">
        <v>249</v>
      </c>
      <c r="H55" s="36" t="s">
        <v>250</v>
      </c>
      <c r="I55" s="32">
        <v>145.19999999999999</v>
      </c>
      <c r="J55" s="34">
        <v>43504</v>
      </c>
      <c r="K55" s="34">
        <v>43504</v>
      </c>
      <c r="L55" s="18">
        <v>145.19999999999999</v>
      </c>
      <c r="M55" s="35" t="s">
        <v>430</v>
      </c>
      <c r="N55" s="19" t="s">
        <v>256</v>
      </c>
    </row>
    <row r="56" spans="1:14" s="39" customFormat="1" ht="22.5" x14ac:dyDescent="0.2">
      <c r="A56" s="43" t="s">
        <v>251</v>
      </c>
      <c r="B56" s="30">
        <v>43514</v>
      </c>
      <c r="C56" s="62" t="s">
        <v>252</v>
      </c>
      <c r="D56" s="19" t="s">
        <v>15</v>
      </c>
      <c r="E56" s="19" t="s">
        <v>121</v>
      </c>
      <c r="F56" s="19"/>
      <c r="G56" s="19" t="s">
        <v>253</v>
      </c>
      <c r="H56" s="52" t="s">
        <v>254</v>
      </c>
      <c r="I56" s="32">
        <v>741.33</v>
      </c>
      <c r="J56" s="34">
        <v>43515</v>
      </c>
      <c r="K56" s="34">
        <v>43880</v>
      </c>
      <c r="L56" s="35">
        <v>741.33</v>
      </c>
      <c r="M56" s="35" t="s">
        <v>431</v>
      </c>
      <c r="N56" s="19" t="s">
        <v>255</v>
      </c>
    </row>
    <row r="57" spans="1:14" s="39" customFormat="1" ht="22.5" x14ac:dyDescent="0.2">
      <c r="A57" s="43" t="s">
        <v>257</v>
      </c>
      <c r="B57" s="30">
        <v>43515</v>
      </c>
      <c r="C57" s="62" t="s">
        <v>258</v>
      </c>
      <c r="D57" s="19" t="s">
        <v>15</v>
      </c>
      <c r="E57" s="19" t="s">
        <v>121</v>
      </c>
      <c r="F57" s="19"/>
      <c r="G57" s="19" t="s">
        <v>259</v>
      </c>
      <c r="H57" s="36" t="s">
        <v>260</v>
      </c>
      <c r="I57" s="32">
        <v>2970</v>
      </c>
      <c r="J57" s="34">
        <v>43466</v>
      </c>
      <c r="K57" s="34">
        <v>43830</v>
      </c>
      <c r="L57" s="18">
        <v>2970</v>
      </c>
      <c r="M57" s="35" t="s">
        <v>432</v>
      </c>
      <c r="N57" s="19" t="s">
        <v>261</v>
      </c>
    </row>
    <row r="58" spans="1:14" s="39" customFormat="1" ht="33.75" x14ac:dyDescent="0.2">
      <c r="A58" s="31" t="s">
        <v>262</v>
      </c>
      <c r="B58" s="30">
        <v>43515</v>
      </c>
      <c r="C58" s="50" t="s">
        <v>263</v>
      </c>
      <c r="D58" s="19" t="s">
        <v>25</v>
      </c>
      <c r="E58" s="20" t="s">
        <v>53</v>
      </c>
      <c r="F58" s="19" t="s">
        <v>264</v>
      </c>
      <c r="G58" s="19" t="s">
        <v>54</v>
      </c>
      <c r="H58" s="36" t="s">
        <v>55</v>
      </c>
      <c r="I58" s="32">
        <v>8000</v>
      </c>
      <c r="J58" s="34">
        <v>43521</v>
      </c>
      <c r="K58" s="34">
        <v>43525</v>
      </c>
      <c r="L58" s="35">
        <v>8101.62</v>
      </c>
      <c r="M58" s="35" t="s">
        <v>302</v>
      </c>
      <c r="N58" s="19" t="s">
        <v>301</v>
      </c>
    </row>
    <row r="59" spans="1:14" s="39" customFormat="1" ht="33.75" x14ac:dyDescent="0.2">
      <c r="A59" s="53" t="s">
        <v>267</v>
      </c>
      <c r="B59" s="30">
        <v>43516</v>
      </c>
      <c r="C59" s="50" t="s">
        <v>52</v>
      </c>
      <c r="D59" s="19" t="s">
        <v>25</v>
      </c>
      <c r="E59" s="20" t="s">
        <v>53</v>
      </c>
      <c r="F59" s="19" t="s">
        <v>264</v>
      </c>
      <c r="G59" s="19" t="s">
        <v>54</v>
      </c>
      <c r="H59" s="36" t="s">
        <v>55</v>
      </c>
      <c r="I59" s="32">
        <v>88000</v>
      </c>
      <c r="J59" s="34">
        <v>43556</v>
      </c>
      <c r="K59" s="34">
        <v>43921</v>
      </c>
      <c r="L59" s="35">
        <f>9215.72+9826.18+9372.75+9151.3+7129.79+9134.6+9424.48</f>
        <v>63254.819999999992</v>
      </c>
      <c r="M59" s="35" t="s">
        <v>388</v>
      </c>
      <c r="N59" s="19" t="s">
        <v>386</v>
      </c>
    </row>
    <row r="60" spans="1:14" s="39" customFormat="1" ht="22.5" x14ac:dyDescent="0.2">
      <c r="A60" s="31" t="s">
        <v>265</v>
      </c>
      <c r="B60" s="30">
        <v>43517</v>
      </c>
      <c r="C60" s="50" t="s">
        <v>266</v>
      </c>
      <c r="D60" s="19" t="s">
        <v>75</v>
      </c>
      <c r="E60" s="20" t="s">
        <v>16</v>
      </c>
      <c r="F60" s="19"/>
      <c r="G60" s="19" t="s">
        <v>214</v>
      </c>
      <c r="H60" s="36" t="s">
        <v>215</v>
      </c>
      <c r="I60" s="32">
        <v>1500</v>
      </c>
      <c r="J60" s="34">
        <v>43455</v>
      </c>
      <c r="K60" s="34">
        <v>43509</v>
      </c>
      <c r="L60" s="35"/>
      <c r="M60" s="35" t="s">
        <v>433</v>
      </c>
      <c r="N60" s="19" t="s">
        <v>297</v>
      </c>
    </row>
    <row r="61" spans="1:14" s="39" customFormat="1" ht="22.5" x14ac:dyDescent="0.2">
      <c r="A61" s="31" t="s">
        <v>268</v>
      </c>
      <c r="B61" s="30">
        <v>43518</v>
      </c>
      <c r="C61" s="50" t="s">
        <v>269</v>
      </c>
      <c r="D61" s="19" t="s">
        <v>15</v>
      </c>
      <c r="E61" s="19" t="s">
        <v>121</v>
      </c>
      <c r="F61" s="19"/>
      <c r="G61" s="19" t="s">
        <v>270</v>
      </c>
      <c r="H61" s="36" t="s">
        <v>271</v>
      </c>
      <c r="I61" s="32">
        <v>220</v>
      </c>
      <c r="J61" s="34">
        <v>43556</v>
      </c>
      <c r="K61" s="34">
        <v>43555</v>
      </c>
      <c r="L61" s="18">
        <v>220</v>
      </c>
      <c r="M61" s="35" t="s">
        <v>434</v>
      </c>
      <c r="N61" s="19" t="s">
        <v>272</v>
      </c>
    </row>
    <row r="62" spans="1:14" s="39" customFormat="1" ht="22.5" x14ac:dyDescent="0.2">
      <c r="A62" s="31" t="s">
        <v>273</v>
      </c>
      <c r="B62" s="30">
        <v>43518</v>
      </c>
      <c r="C62" s="50" t="s">
        <v>274</v>
      </c>
      <c r="D62" s="19" t="s">
        <v>25</v>
      </c>
      <c r="E62" s="19" t="s">
        <v>121</v>
      </c>
      <c r="F62" s="19"/>
      <c r="G62" s="19" t="s">
        <v>114</v>
      </c>
      <c r="H62" s="36" t="s">
        <v>115</v>
      </c>
      <c r="I62" s="32">
        <v>200</v>
      </c>
      <c r="J62" s="34">
        <v>43516</v>
      </c>
      <c r="K62" s="34">
        <v>43525</v>
      </c>
      <c r="L62" s="18">
        <f>45.6+147</f>
        <v>192.6</v>
      </c>
      <c r="M62" s="35" t="s">
        <v>435</v>
      </c>
      <c r="N62" s="19" t="s">
        <v>275</v>
      </c>
    </row>
    <row r="63" spans="1:14" s="39" customFormat="1" ht="22.5" x14ac:dyDescent="0.2">
      <c r="A63" s="31" t="s">
        <v>276</v>
      </c>
      <c r="B63" s="30">
        <v>43518</v>
      </c>
      <c r="C63" s="50" t="s">
        <v>277</v>
      </c>
      <c r="D63" s="19" t="s">
        <v>15</v>
      </c>
      <c r="E63" s="19" t="s">
        <v>121</v>
      </c>
      <c r="F63" s="19"/>
      <c r="G63" s="19" t="s">
        <v>278</v>
      </c>
      <c r="H63" s="36" t="s">
        <v>279</v>
      </c>
      <c r="I63" s="32">
        <v>4500</v>
      </c>
      <c r="J63" s="34">
        <v>43466</v>
      </c>
      <c r="K63" s="34">
        <v>43830</v>
      </c>
      <c r="L63" s="18">
        <v>4500</v>
      </c>
      <c r="M63" s="35" t="s">
        <v>436</v>
      </c>
      <c r="N63" s="19" t="s">
        <v>280</v>
      </c>
    </row>
    <row r="64" spans="1:14" s="39" customFormat="1" ht="22.5" x14ac:dyDescent="0.2">
      <c r="A64" s="31" t="s">
        <v>281</v>
      </c>
      <c r="B64" s="30">
        <v>43518</v>
      </c>
      <c r="C64" s="50" t="s">
        <v>282</v>
      </c>
      <c r="D64" s="19" t="s">
        <v>15</v>
      </c>
      <c r="E64" s="19" t="s">
        <v>121</v>
      </c>
      <c r="F64" s="19"/>
      <c r="G64" s="19" t="s">
        <v>110</v>
      </c>
      <c r="H64" s="36" t="s">
        <v>86</v>
      </c>
      <c r="I64" s="32">
        <v>1120</v>
      </c>
      <c r="J64" s="34">
        <v>43516</v>
      </c>
      <c r="K64" s="34">
        <v>43524</v>
      </c>
      <c r="L64" s="18">
        <f>165.66</f>
        <v>165.66</v>
      </c>
      <c r="M64" s="35" t="s">
        <v>437</v>
      </c>
      <c r="N64" s="19" t="s">
        <v>283</v>
      </c>
    </row>
    <row r="65" spans="1:14" s="39" customFormat="1" ht="22.5" x14ac:dyDescent="0.2">
      <c r="A65" s="31" t="s">
        <v>284</v>
      </c>
      <c r="B65" s="30">
        <v>43518</v>
      </c>
      <c r="C65" s="50" t="s">
        <v>285</v>
      </c>
      <c r="D65" s="19" t="s">
        <v>25</v>
      </c>
      <c r="E65" s="19" t="s">
        <v>121</v>
      </c>
      <c r="F65" s="19"/>
      <c r="G65" s="19" t="s">
        <v>177</v>
      </c>
      <c r="H65" s="36" t="s">
        <v>178</v>
      </c>
      <c r="I65" s="32">
        <v>1120</v>
      </c>
      <c r="J65" s="34">
        <v>43516</v>
      </c>
      <c r="K65" s="34">
        <v>43524</v>
      </c>
      <c r="L65" s="35"/>
      <c r="M65" s="35" t="s">
        <v>438</v>
      </c>
      <c r="N65" s="19" t="s">
        <v>286</v>
      </c>
    </row>
    <row r="66" spans="1:14" s="39" customFormat="1" ht="33.75" x14ac:dyDescent="0.2">
      <c r="A66" s="31" t="s">
        <v>287</v>
      </c>
      <c r="B66" s="30">
        <v>43518</v>
      </c>
      <c r="C66" s="50" t="s">
        <v>288</v>
      </c>
      <c r="D66" s="19" t="s">
        <v>15</v>
      </c>
      <c r="E66" s="19" t="s">
        <v>121</v>
      </c>
      <c r="F66" s="19"/>
      <c r="G66" s="19" t="s">
        <v>289</v>
      </c>
      <c r="H66" s="36" t="s">
        <v>290</v>
      </c>
      <c r="I66" s="32">
        <v>40</v>
      </c>
      <c r="J66" s="34">
        <v>43514</v>
      </c>
      <c r="K66" s="34">
        <v>43514</v>
      </c>
      <c r="L66" s="35"/>
      <c r="M66" s="35" t="s">
        <v>439</v>
      </c>
      <c r="N66" s="19" t="s">
        <v>291</v>
      </c>
    </row>
    <row r="67" spans="1:14" s="39" customFormat="1" ht="22.5" x14ac:dyDescent="0.2">
      <c r="A67" s="31" t="s">
        <v>292</v>
      </c>
      <c r="B67" s="30">
        <v>43522</v>
      </c>
      <c r="C67" s="50" t="s">
        <v>293</v>
      </c>
      <c r="D67" s="19" t="s">
        <v>25</v>
      </c>
      <c r="E67" s="19" t="s">
        <v>121</v>
      </c>
      <c r="F67" s="19"/>
      <c r="G67" s="19" t="s">
        <v>294</v>
      </c>
      <c r="H67" s="36" t="s">
        <v>295</v>
      </c>
      <c r="I67" s="32">
        <v>160</v>
      </c>
      <c r="J67" s="34">
        <v>43524</v>
      </c>
      <c r="K67" s="34">
        <v>43555</v>
      </c>
      <c r="L67" s="18">
        <v>160</v>
      </c>
      <c r="M67" s="35" t="s">
        <v>440</v>
      </c>
      <c r="N67" s="19" t="s">
        <v>296</v>
      </c>
    </row>
    <row r="68" spans="1:14" s="39" customFormat="1" ht="22.5" x14ac:dyDescent="0.2">
      <c r="A68" s="31" t="s">
        <v>298</v>
      </c>
      <c r="B68" s="30">
        <v>43523</v>
      </c>
      <c r="C68" s="19" t="s">
        <v>299</v>
      </c>
      <c r="D68" s="19" t="s">
        <v>25</v>
      </c>
      <c r="E68" s="19" t="s">
        <v>121</v>
      </c>
      <c r="F68" s="19"/>
      <c r="G68" s="19" t="s">
        <v>26</v>
      </c>
      <c r="H68" s="36" t="s">
        <v>27</v>
      </c>
      <c r="I68" s="32">
        <v>56</v>
      </c>
      <c r="J68" s="34">
        <v>43523</v>
      </c>
      <c r="K68" s="34">
        <v>43534</v>
      </c>
      <c r="L68" s="18">
        <v>45.9</v>
      </c>
      <c r="M68" s="35" t="s">
        <v>441</v>
      </c>
      <c r="N68" s="19" t="s">
        <v>300</v>
      </c>
    </row>
    <row r="69" spans="1:14" s="39" customFormat="1" ht="22.5" x14ac:dyDescent="0.2">
      <c r="A69" s="31" t="s">
        <v>323</v>
      </c>
      <c r="B69" s="30">
        <v>43525</v>
      </c>
      <c r="C69" s="40" t="s">
        <v>322</v>
      </c>
      <c r="D69" s="19" t="s">
        <v>15</v>
      </c>
      <c r="E69" s="19" t="s">
        <v>121</v>
      </c>
      <c r="F69" s="19"/>
      <c r="G69" s="19" t="s">
        <v>318</v>
      </c>
      <c r="H69" s="36" t="s">
        <v>319</v>
      </c>
      <c r="I69" s="33">
        <v>160</v>
      </c>
      <c r="J69" s="34">
        <v>43466</v>
      </c>
      <c r="K69" s="34">
        <v>43585</v>
      </c>
      <c r="L69" s="35">
        <f>80+80</f>
        <v>160</v>
      </c>
      <c r="M69" s="35" t="s">
        <v>320</v>
      </c>
      <c r="N69" s="19" t="s">
        <v>321</v>
      </c>
    </row>
    <row r="70" spans="1:14" s="39" customFormat="1" ht="22.5" x14ac:dyDescent="0.2">
      <c r="A70" s="31" t="s">
        <v>324</v>
      </c>
      <c r="B70" s="30">
        <v>43525</v>
      </c>
      <c r="C70" s="50" t="s">
        <v>325</v>
      </c>
      <c r="D70" s="19" t="s">
        <v>25</v>
      </c>
      <c r="E70" s="19" t="s">
        <v>121</v>
      </c>
      <c r="F70" s="19"/>
      <c r="G70" s="19" t="s">
        <v>326</v>
      </c>
      <c r="H70" s="36" t="s">
        <v>327</v>
      </c>
      <c r="I70" s="32">
        <v>950</v>
      </c>
      <c r="J70" s="34">
        <v>43528</v>
      </c>
      <c r="K70" s="34">
        <v>43539</v>
      </c>
      <c r="L70" s="18">
        <v>950</v>
      </c>
      <c r="M70" s="35" t="s">
        <v>443</v>
      </c>
      <c r="N70" s="19" t="s">
        <v>442</v>
      </c>
    </row>
    <row r="71" spans="1:14" s="39" customFormat="1" ht="33.75" x14ac:dyDescent="0.2">
      <c r="A71" s="31" t="s">
        <v>328</v>
      </c>
      <c r="B71" s="30">
        <v>43528</v>
      </c>
      <c r="C71" s="50" t="s">
        <v>329</v>
      </c>
      <c r="D71" s="19" t="s">
        <v>25</v>
      </c>
      <c r="E71" s="20" t="s">
        <v>53</v>
      </c>
      <c r="F71" s="38" t="s">
        <v>381</v>
      </c>
      <c r="G71" s="38" t="s">
        <v>382</v>
      </c>
      <c r="H71" s="41" t="s">
        <v>383</v>
      </c>
      <c r="I71" s="32">
        <v>4000</v>
      </c>
      <c r="J71" s="34">
        <v>43537</v>
      </c>
      <c r="K71" s="34">
        <v>43544</v>
      </c>
      <c r="L71" s="18">
        <v>2990</v>
      </c>
      <c r="M71" s="35" t="s">
        <v>385</v>
      </c>
      <c r="N71" s="19" t="s">
        <v>384</v>
      </c>
    </row>
    <row r="72" spans="1:14" s="39" customFormat="1" ht="22.5" x14ac:dyDescent="0.2">
      <c r="A72" s="31" t="s">
        <v>334</v>
      </c>
      <c r="B72" s="30">
        <v>43528</v>
      </c>
      <c r="C72" s="50" t="s">
        <v>335</v>
      </c>
      <c r="D72" s="19" t="s">
        <v>75</v>
      </c>
      <c r="E72" s="20" t="s">
        <v>16</v>
      </c>
      <c r="F72" s="19"/>
      <c r="G72" s="19" t="s">
        <v>76</v>
      </c>
      <c r="H72" s="36">
        <v>11806321003</v>
      </c>
      <c r="I72" s="32">
        <v>100</v>
      </c>
      <c r="J72" s="34">
        <v>43514</v>
      </c>
      <c r="K72" s="34">
        <v>43514</v>
      </c>
      <c r="L72" s="35"/>
      <c r="M72" s="35" t="s">
        <v>447</v>
      </c>
      <c r="N72" s="19" t="s">
        <v>444</v>
      </c>
    </row>
    <row r="73" spans="1:14" s="39" customFormat="1" ht="33.75" x14ac:dyDescent="0.2">
      <c r="A73" s="31" t="s">
        <v>336</v>
      </c>
      <c r="B73" s="30">
        <v>43530</v>
      </c>
      <c r="C73" s="50" t="s">
        <v>337</v>
      </c>
      <c r="D73" s="19" t="s">
        <v>25</v>
      </c>
      <c r="E73" s="20" t="s">
        <v>53</v>
      </c>
      <c r="F73" s="19" t="s">
        <v>338</v>
      </c>
      <c r="G73" s="19" t="s">
        <v>339</v>
      </c>
      <c r="H73" s="36" t="s">
        <v>340</v>
      </c>
      <c r="I73" s="32">
        <v>865</v>
      </c>
      <c r="J73" s="34">
        <v>43542</v>
      </c>
      <c r="K73" s="34">
        <v>43543</v>
      </c>
      <c r="L73" s="18">
        <v>865</v>
      </c>
      <c r="M73" s="35" t="s">
        <v>445</v>
      </c>
      <c r="N73" s="19" t="s">
        <v>345</v>
      </c>
    </row>
    <row r="74" spans="1:14" s="39" customFormat="1" ht="22.5" x14ac:dyDescent="0.2">
      <c r="A74" s="54" t="s">
        <v>341</v>
      </c>
      <c r="B74" s="55">
        <v>43530</v>
      </c>
      <c r="C74" s="63" t="s">
        <v>342</v>
      </c>
      <c r="D74" s="37" t="s">
        <v>25</v>
      </c>
      <c r="E74" s="37" t="s">
        <v>121</v>
      </c>
      <c r="F74" s="37"/>
      <c r="G74" s="37" t="s">
        <v>343</v>
      </c>
      <c r="H74" s="56" t="s">
        <v>344</v>
      </c>
      <c r="I74" s="32">
        <v>2025</v>
      </c>
      <c r="J74" s="57">
        <v>43542</v>
      </c>
      <c r="K74" s="57">
        <v>43546</v>
      </c>
      <c r="L74" s="78">
        <v>2024</v>
      </c>
      <c r="M74" s="58" t="s">
        <v>448</v>
      </c>
      <c r="N74" s="37" t="s">
        <v>346</v>
      </c>
    </row>
    <row r="75" spans="1:14" s="39" customFormat="1" ht="33.75" x14ac:dyDescent="0.2">
      <c r="A75" s="59" t="s">
        <v>347</v>
      </c>
      <c r="B75" s="55">
        <v>43531</v>
      </c>
      <c r="C75" s="64" t="s">
        <v>348</v>
      </c>
      <c r="D75" s="37" t="s">
        <v>25</v>
      </c>
      <c r="E75" s="37" t="s">
        <v>121</v>
      </c>
      <c r="F75" s="37"/>
      <c r="G75" s="37" t="s">
        <v>349</v>
      </c>
      <c r="H75" s="60"/>
      <c r="I75" s="32">
        <v>150</v>
      </c>
      <c r="J75" s="57">
        <v>43466</v>
      </c>
      <c r="K75" s="57">
        <v>43830</v>
      </c>
      <c r="L75" s="58">
        <f>12.29</f>
        <v>12.29</v>
      </c>
      <c r="M75" s="58" t="s">
        <v>350</v>
      </c>
      <c r="N75" s="37" t="s">
        <v>468</v>
      </c>
    </row>
    <row r="76" spans="1:14" s="39" customFormat="1" ht="22.5" x14ac:dyDescent="0.2">
      <c r="A76" s="45" t="s">
        <v>351</v>
      </c>
      <c r="B76" s="30">
        <v>43531</v>
      </c>
      <c r="C76" s="40" t="s">
        <v>52</v>
      </c>
      <c r="D76" s="19" t="s">
        <v>25</v>
      </c>
      <c r="E76" s="19" t="s">
        <v>121</v>
      </c>
      <c r="F76" s="19"/>
      <c r="G76" s="19" t="s">
        <v>96</v>
      </c>
      <c r="H76" s="36">
        <v>12312830156</v>
      </c>
      <c r="I76" s="32">
        <v>4650</v>
      </c>
      <c r="J76" s="34">
        <v>43529</v>
      </c>
      <c r="K76" s="34">
        <v>43531</v>
      </c>
      <c r="L76" s="18">
        <v>4652.0200000000004</v>
      </c>
      <c r="M76" s="35" t="s">
        <v>449</v>
      </c>
      <c r="N76" s="19" t="s">
        <v>352</v>
      </c>
    </row>
    <row r="77" spans="1:14" s="39" customFormat="1" ht="22.5" x14ac:dyDescent="0.2">
      <c r="A77" s="31" t="s">
        <v>353</v>
      </c>
      <c r="B77" s="30">
        <v>43532</v>
      </c>
      <c r="C77" s="50" t="s">
        <v>354</v>
      </c>
      <c r="D77" s="19" t="s">
        <v>25</v>
      </c>
      <c r="E77" s="19" t="s">
        <v>121</v>
      </c>
      <c r="F77" s="19"/>
      <c r="G77" s="19" t="s">
        <v>355</v>
      </c>
      <c r="H77" s="36" t="s">
        <v>356</v>
      </c>
      <c r="I77" s="32">
        <v>20</v>
      </c>
      <c r="J77" s="34">
        <v>43530</v>
      </c>
      <c r="K77" s="34">
        <v>43561</v>
      </c>
      <c r="L77" s="18">
        <v>20</v>
      </c>
      <c r="M77" s="35" t="s">
        <v>450</v>
      </c>
      <c r="N77" s="19" t="s">
        <v>357</v>
      </c>
    </row>
    <row r="78" spans="1:14" s="39" customFormat="1" ht="33.75" x14ac:dyDescent="0.2">
      <c r="A78" s="31" t="s">
        <v>360</v>
      </c>
      <c r="B78" s="30">
        <v>43536</v>
      </c>
      <c r="C78" s="50" t="s">
        <v>361</v>
      </c>
      <c r="D78" s="19" t="s">
        <v>15</v>
      </c>
      <c r="E78" s="20" t="s">
        <v>53</v>
      </c>
      <c r="F78" s="19" t="s">
        <v>464</v>
      </c>
      <c r="G78" s="19" t="s">
        <v>362</v>
      </c>
      <c r="H78" s="36" t="s">
        <v>363</v>
      </c>
      <c r="I78" s="32">
        <v>580</v>
      </c>
      <c r="J78" s="34">
        <v>43549</v>
      </c>
      <c r="K78" s="34">
        <v>43553</v>
      </c>
      <c r="L78" s="18">
        <v>576.88</v>
      </c>
      <c r="M78" s="35" t="s">
        <v>453</v>
      </c>
      <c r="N78" s="19" t="s">
        <v>364</v>
      </c>
    </row>
    <row r="79" spans="1:14" s="39" customFormat="1" ht="22.5" x14ac:dyDescent="0.2">
      <c r="A79" s="31" t="s">
        <v>365</v>
      </c>
      <c r="B79" s="30">
        <v>43537</v>
      </c>
      <c r="C79" s="50" t="s">
        <v>366</v>
      </c>
      <c r="D79" s="19" t="s">
        <v>75</v>
      </c>
      <c r="E79" s="20" t="s">
        <v>16</v>
      </c>
      <c r="F79" s="19"/>
      <c r="G79" s="38" t="s">
        <v>240</v>
      </c>
      <c r="H79" s="36" t="s">
        <v>241</v>
      </c>
      <c r="I79" s="32">
        <v>350</v>
      </c>
      <c r="J79" s="34">
        <v>43535</v>
      </c>
      <c r="K79" s="34">
        <v>43554</v>
      </c>
      <c r="L79" s="18">
        <v>350</v>
      </c>
      <c r="M79" s="35" t="s">
        <v>454</v>
      </c>
      <c r="N79" s="19" t="s">
        <v>367</v>
      </c>
    </row>
    <row r="80" spans="1:14" s="39" customFormat="1" ht="22.5" x14ac:dyDescent="0.2">
      <c r="A80" s="31" t="s">
        <v>370</v>
      </c>
      <c r="B80" s="30">
        <v>43537</v>
      </c>
      <c r="C80" s="50" t="s">
        <v>371</v>
      </c>
      <c r="D80" s="19" t="s">
        <v>25</v>
      </c>
      <c r="E80" s="19" t="s">
        <v>121</v>
      </c>
      <c r="F80" s="19"/>
      <c r="G80" s="19" t="s">
        <v>372</v>
      </c>
      <c r="H80" s="36" t="s">
        <v>373</v>
      </c>
      <c r="I80" s="32">
        <v>1695</v>
      </c>
      <c r="J80" s="34">
        <v>43542</v>
      </c>
      <c r="K80" s="34">
        <v>43567</v>
      </c>
      <c r="L80" s="18">
        <v>1695</v>
      </c>
      <c r="M80" s="35" t="s">
        <v>451</v>
      </c>
      <c r="N80" s="19" t="s">
        <v>374</v>
      </c>
    </row>
    <row r="81" spans="1:14" s="39" customFormat="1" ht="22.5" x14ac:dyDescent="0.2">
      <c r="A81" s="31" t="s">
        <v>375</v>
      </c>
      <c r="B81" s="30">
        <v>43537</v>
      </c>
      <c r="C81" s="50" t="s">
        <v>376</v>
      </c>
      <c r="D81" s="19" t="s">
        <v>15</v>
      </c>
      <c r="E81" s="19" t="s">
        <v>121</v>
      </c>
      <c r="F81" s="19"/>
      <c r="G81" s="19" t="s">
        <v>377</v>
      </c>
      <c r="H81" s="36" t="s">
        <v>378</v>
      </c>
      <c r="I81" s="32">
        <v>10000</v>
      </c>
      <c r="J81" s="34">
        <v>43466</v>
      </c>
      <c r="K81" s="34">
        <v>43830</v>
      </c>
      <c r="L81" s="35">
        <f>3339.78+2372.52+2689.39</f>
        <v>8401.69</v>
      </c>
      <c r="M81" s="35" t="s">
        <v>380</v>
      </c>
      <c r="N81" s="19" t="s">
        <v>379</v>
      </c>
    </row>
    <row r="82" spans="1:14" s="39" customFormat="1" ht="22.5" x14ac:dyDescent="0.2">
      <c r="A82" s="31" t="s">
        <v>397</v>
      </c>
      <c r="B82" s="30">
        <v>43544</v>
      </c>
      <c r="C82" s="50" t="s">
        <v>398</v>
      </c>
      <c r="D82" s="19" t="s">
        <v>75</v>
      </c>
      <c r="E82" s="20" t="s">
        <v>16</v>
      </c>
      <c r="F82" s="19"/>
      <c r="G82" s="19" t="s">
        <v>270</v>
      </c>
      <c r="H82" s="36" t="s">
        <v>271</v>
      </c>
      <c r="I82" s="32">
        <v>350</v>
      </c>
      <c r="J82" s="34">
        <v>43546</v>
      </c>
      <c r="K82" s="34">
        <v>43550</v>
      </c>
      <c r="L82" s="18">
        <v>350</v>
      </c>
      <c r="M82" s="35" t="s">
        <v>452</v>
      </c>
      <c r="N82" s="19" t="s">
        <v>399</v>
      </c>
    </row>
    <row r="83" spans="1:14" s="39" customFormat="1" ht="22.5" x14ac:dyDescent="0.2">
      <c r="A83" s="31" t="s">
        <v>402</v>
      </c>
      <c r="B83" s="30">
        <v>43544</v>
      </c>
      <c r="C83" s="50" t="s">
        <v>403</v>
      </c>
      <c r="D83" s="19" t="s">
        <v>25</v>
      </c>
      <c r="E83" s="19" t="s">
        <v>121</v>
      </c>
      <c r="F83" s="19"/>
      <c r="G83" s="19" t="s">
        <v>122</v>
      </c>
      <c r="H83" s="36" t="s">
        <v>123</v>
      </c>
      <c r="I83" s="32">
        <v>2000</v>
      </c>
      <c r="J83" s="34">
        <v>43497</v>
      </c>
      <c r="K83" s="34">
        <v>43524</v>
      </c>
      <c r="L83" s="35">
        <f>1330.09+626.8</f>
        <v>1956.8899999999999</v>
      </c>
      <c r="M83" s="35" t="s">
        <v>404</v>
      </c>
      <c r="N83" s="19" t="s">
        <v>405</v>
      </c>
    </row>
    <row r="84" spans="1:14" s="39" customFormat="1" ht="33.75" x14ac:dyDescent="0.2">
      <c r="A84" s="31" t="s">
        <v>411</v>
      </c>
      <c r="B84" s="30">
        <v>43545</v>
      </c>
      <c r="C84" s="50" t="s">
        <v>412</v>
      </c>
      <c r="D84" s="19" t="s">
        <v>75</v>
      </c>
      <c r="E84" s="20" t="s">
        <v>53</v>
      </c>
      <c r="F84" s="19" t="s">
        <v>415</v>
      </c>
      <c r="G84" s="19" t="s">
        <v>413</v>
      </c>
      <c r="H84" s="36" t="s">
        <v>414</v>
      </c>
      <c r="I84" s="32">
        <v>13000</v>
      </c>
      <c r="J84" s="34">
        <v>43556</v>
      </c>
      <c r="K84" s="34">
        <v>43830</v>
      </c>
      <c r="L84" s="35"/>
      <c r="M84" s="35" t="s">
        <v>469</v>
      </c>
      <c r="N84" s="19" t="s">
        <v>455</v>
      </c>
    </row>
    <row r="85" spans="1:14" s="39" customFormat="1" ht="22.5" x14ac:dyDescent="0.2">
      <c r="A85" s="31" t="s">
        <v>456</v>
      </c>
      <c r="B85" s="30">
        <v>43550</v>
      </c>
      <c r="C85" s="50" t="s">
        <v>266</v>
      </c>
      <c r="D85" s="19" t="s">
        <v>75</v>
      </c>
      <c r="E85" s="20" t="s">
        <v>16</v>
      </c>
      <c r="F85" s="19"/>
      <c r="G85" s="19" t="s">
        <v>214</v>
      </c>
      <c r="H85" s="36" t="s">
        <v>215</v>
      </c>
      <c r="I85" s="32">
        <v>2000</v>
      </c>
      <c r="J85" s="34">
        <v>43525</v>
      </c>
      <c r="K85" s="34">
        <v>43555</v>
      </c>
      <c r="L85" s="18">
        <f>429+1125</f>
        <v>1554</v>
      </c>
      <c r="M85" s="35" t="s">
        <v>470</v>
      </c>
      <c r="N85" s="19" t="s">
        <v>471</v>
      </c>
    </row>
    <row r="86" spans="1:14" s="39" customFormat="1" ht="22.5" x14ac:dyDescent="0.2">
      <c r="A86" s="45" t="s">
        <v>472</v>
      </c>
      <c r="B86" s="30">
        <v>43551</v>
      </c>
      <c r="C86" s="40" t="s">
        <v>473</v>
      </c>
      <c r="D86" s="19" t="s">
        <v>75</v>
      </c>
      <c r="E86" s="20" t="s">
        <v>16</v>
      </c>
      <c r="F86" s="19"/>
      <c r="G86" s="19" t="s">
        <v>191</v>
      </c>
      <c r="H86" s="36" t="s">
        <v>192</v>
      </c>
      <c r="I86" s="32">
        <v>2380</v>
      </c>
      <c r="J86" s="34">
        <v>43552</v>
      </c>
      <c r="K86" s="34">
        <v>43560</v>
      </c>
      <c r="L86" s="18">
        <v>2380</v>
      </c>
      <c r="M86" s="35" t="s">
        <v>474</v>
      </c>
      <c r="N86" s="19" t="s">
        <v>475</v>
      </c>
    </row>
    <row r="87" spans="1:14" s="39" customFormat="1" ht="22.5" x14ac:dyDescent="0.2">
      <c r="A87" s="61" t="s">
        <v>476</v>
      </c>
      <c r="B87" s="30">
        <v>43551</v>
      </c>
      <c r="C87" s="40" t="s">
        <v>477</v>
      </c>
      <c r="D87" s="19" t="s">
        <v>25</v>
      </c>
      <c r="E87" s="19" t="s">
        <v>121</v>
      </c>
      <c r="F87" s="19"/>
      <c r="G87" s="19" t="s">
        <v>478</v>
      </c>
      <c r="H87" s="36" t="s">
        <v>479</v>
      </c>
      <c r="I87" s="32">
        <v>765</v>
      </c>
      <c r="J87" s="34">
        <v>43525</v>
      </c>
      <c r="K87" s="34">
        <v>43549</v>
      </c>
      <c r="L87" s="18">
        <v>761.07</v>
      </c>
      <c r="M87" s="35" t="s">
        <v>480</v>
      </c>
      <c r="N87" s="19" t="s">
        <v>481</v>
      </c>
    </row>
    <row r="88" spans="1:14" s="39" customFormat="1" ht="22.5" x14ac:dyDescent="0.2">
      <c r="A88" s="31" t="s">
        <v>457</v>
      </c>
      <c r="B88" s="30">
        <v>43552</v>
      </c>
      <c r="C88" s="50" t="s">
        <v>458</v>
      </c>
      <c r="D88" s="19" t="s">
        <v>15</v>
      </c>
      <c r="E88" s="19" t="s">
        <v>121</v>
      </c>
      <c r="F88" s="19"/>
      <c r="G88" s="19" t="s">
        <v>158</v>
      </c>
      <c r="H88" s="49">
        <v>10209790152</v>
      </c>
      <c r="I88" s="32">
        <v>6870</v>
      </c>
      <c r="J88" s="34">
        <v>43466</v>
      </c>
      <c r="K88" s="34">
        <v>43830</v>
      </c>
      <c r="L88" s="18">
        <f>1249+624.5+624.5+624.5+624.5+624.5+624.5</f>
        <v>4996</v>
      </c>
      <c r="M88" s="18" t="s">
        <v>482</v>
      </c>
      <c r="N88" s="19" t="s">
        <v>459</v>
      </c>
    </row>
    <row r="89" spans="1:14" s="39" customFormat="1" ht="22.5" x14ac:dyDescent="0.2">
      <c r="A89" s="31" t="s">
        <v>460</v>
      </c>
      <c r="B89" s="30">
        <v>43553</v>
      </c>
      <c r="C89" s="50" t="s">
        <v>461</v>
      </c>
      <c r="D89" s="19" t="s">
        <v>15</v>
      </c>
      <c r="E89" s="19" t="s">
        <v>121</v>
      </c>
      <c r="F89" s="19"/>
      <c r="G89" s="19" t="s">
        <v>230</v>
      </c>
      <c r="H89" s="36" t="s">
        <v>231</v>
      </c>
      <c r="I89" s="32">
        <v>270</v>
      </c>
      <c r="J89" s="34">
        <v>43553</v>
      </c>
      <c r="K89" s="34">
        <v>43553</v>
      </c>
      <c r="L89" s="35"/>
      <c r="M89" s="18" t="s">
        <v>483</v>
      </c>
      <c r="N89" s="19" t="s">
        <v>462</v>
      </c>
    </row>
    <row r="90" spans="1:14" ht="22.5" x14ac:dyDescent="0.2">
      <c r="A90" s="28" t="s">
        <v>484</v>
      </c>
      <c r="B90" s="65">
        <v>43558</v>
      </c>
      <c r="C90" s="28" t="s">
        <v>485</v>
      </c>
      <c r="D90" s="19" t="s">
        <v>25</v>
      </c>
      <c r="E90" s="19" t="s">
        <v>121</v>
      </c>
      <c r="F90" s="16"/>
      <c r="G90" s="16" t="s">
        <v>486</v>
      </c>
      <c r="H90" s="29" t="s">
        <v>487</v>
      </c>
      <c r="I90" s="17">
        <v>400</v>
      </c>
      <c r="J90" s="21">
        <v>43558</v>
      </c>
      <c r="K90" s="21">
        <v>43558</v>
      </c>
      <c r="L90" s="18">
        <v>395.85</v>
      </c>
      <c r="M90" s="18" t="s">
        <v>488</v>
      </c>
      <c r="N90" s="16" t="s">
        <v>489</v>
      </c>
    </row>
    <row r="91" spans="1:14" ht="22.5" x14ac:dyDescent="0.2">
      <c r="A91" s="31" t="s">
        <v>490</v>
      </c>
      <c r="B91" s="30">
        <v>43558</v>
      </c>
      <c r="C91" s="31" t="s">
        <v>491</v>
      </c>
      <c r="D91" s="19" t="s">
        <v>25</v>
      </c>
      <c r="E91" s="19" t="s">
        <v>121</v>
      </c>
      <c r="F91" s="19"/>
      <c r="G91" s="19" t="s">
        <v>856</v>
      </c>
      <c r="H91" s="52" t="s">
        <v>857</v>
      </c>
      <c r="I91" s="32">
        <v>260</v>
      </c>
      <c r="J91" s="34">
        <v>43566</v>
      </c>
      <c r="K91" s="34">
        <v>43585</v>
      </c>
      <c r="L91" s="35">
        <v>258</v>
      </c>
      <c r="M91" s="35" t="s">
        <v>859</v>
      </c>
      <c r="N91" s="19" t="s">
        <v>858</v>
      </c>
    </row>
    <row r="92" spans="1:14" ht="22.5" x14ac:dyDescent="0.2">
      <c r="A92" s="28" t="s">
        <v>492</v>
      </c>
      <c r="B92" s="65">
        <v>43560</v>
      </c>
      <c r="C92" s="28" t="s">
        <v>493</v>
      </c>
      <c r="D92" s="19" t="s">
        <v>15</v>
      </c>
      <c r="E92" s="19" t="s">
        <v>121</v>
      </c>
      <c r="F92" s="16"/>
      <c r="G92" s="16" t="s">
        <v>39</v>
      </c>
      <c r="H92" s="29" t="s">
        <v>494</v>
      </c>
      <c r="I92" s="17">
        <v>3384</v>
      </c>
      <c r="J92" s="21">
        <v>43405</v>
      </c>
      <c r="K92" s="21">
        <v>43769</v>
      </c>
      <c r="L92" s="18">
        <v>3384</v>
      </c>
      <c r="M92" s="18" t="s">
        <v>495</v>
      </c>
      <c r="N92" s="16" t="s">
        <v>496</v>
      </c>
    </row>
    <row r="93" spans="1:14" ht="22.5" x14ac:dyDescent="0.2">
      <c r="A93" s="28" t="s">
        <v>497</v>
      </c>
      <c r="B93" s="65">
        <v>43560</v>
      </c>
      <c r="C93" s="28" t="s">
        <v>498</v>
      </c>
      <c r="D93" s="19" t="s">
        <v>25</v>
      </c>
      <c r="E93" s="19" t="s">
        <v>121</v>
      </c>
      <c r="F93" s="16"/>
      <c r="G93" s="16" t="s">
        <v>499</v>
      </c>
      <c r="H93" s="66" t="s">
        <v>141</v>
      </c>
      <c r="I93" s="17">
        <v>1311</v>
      </c>
      <c r="J93" s="21">
        <v>43560</v>
      </c>
      <c r="K93" s="21">
        <v>43560</v>
      </c>
      <c r="L93" s="18">
        <v>1311</v>
      </c>
      <c r="M93" s="18" t="s">
        <v>500</v>
      </c>
      <c r="N93" s="16" t="s">
        <v>501</v>
      </c>
    </row>
    <row r="94" spans="1:14" ht="22.5" x14ac:dyDescent="0.2">
      <c r="A94" s="28" t="s">
        <v>502</v>
      </c>
      <c r="B94" s="65">
        <v>43560</v>
      </c>
      <c r="C94" s="28" t="s">
        <v>503</v>
      </c>
      <c r="D94" s="16" t="s">
        <v>75</v>
      </c>
      <c r="E94" s="20" t="s">
        <v>16</v>
      </c>
      <c r="F94" s="16"/>
      <c r="G94" s="16" t="s">
        <v>504</v>
      </c>
      <c r="H94" s="29" t="s">
        <v>505</v>
      </c>
      <c r="I94" s="17">
        <v>473</v>
      </c>
      <c r="J94" s="21">
        <v>43550</v>
      </c>
      <c r="K94" s="21">
        <v>43550</v>
      </c>
      <c r="L94" s="18">
        <v>473</v>
      </c>
      <c r="M94" s="18" t="s">
        <v>506</v>
      </c>
      <c r="N94" s="16" t="s">
        <v>507</v>
      </c>
    </row>
    <row r="95" spans="1:14" ht="22.5" x14ac:dyDescent="0.2">
      <c r="A95" s="28" t="s">
        <v>508</v>
      </c>
      <c r="B95" s="65">
        <v>43567</v>
      </c>
      <c r="C95" s="28" t="s">
        <v>509</v>
      </c>
      <c r="D95" s="16" t="s">
        <v>75</v>
      </c>
      <c r="E95" s="20" t="s">
        <v>16</v>
      </c>
      <c r="F95" s="16"/>
      <c r="G95" s="16" t="s">
        <v>76</v>
      </c>
      <c r="H95" s="29">
        <v>11806321003</v>
      </c>
      <c r="I95" s="17">
        <v>300</v>
      </c>
      <c r="J95" s="21">
        <v>43564</v>
      </c>
      <c r="K95" s="21">
        <v>43594</v>
      </c>
      <c r="L95" s="18"/>
      <c r="M95" s="18" t="s">
        <v>510</v>
      </c>
      <c r="N95" s="16" t="s">
        <v>511</v>
      </c>
    </row>
    <row r="96" spans="1:14" ht="22.5" x14ac:dyDescent="0.2">
      <c r="A96" s="28" t="s">
        <v>512</v>
      </c>
      <c r="B96" s="65">
        <v>43567</v>
      </c>
      <c r="C96" s="28" t="s">
        <v>513</v>
      </c>
      <c r="D96" s="19" t="s">
        <v>15</v>
      </c>
      <c r="E96" s="19" t="s">
        <v>121</v>
      </c>
      <c r="F96" s="16"/>
      <c r="G96" s="16" t="s">
        <v>514</v>
      </c>
      <c r="H96" s="29" t="s">
        <v>515</v>
      </c>
      <c r="I96" s="17">
        <v>1392</v>
      </c>
      <c r="J96" s="21">
        <v>43587</v>
      </c>
      <c r="K96" s="21">
        <v>43595</v>
      </c>
      <c r="L96" s="18">
        <f>984</f>
        <v>984</v>
      </c>
      <c r="M96" s="18" t="s">
        <v>516</v>
      </c>
      <c r="N96" s="16" t="s">
        <v>517</v>
      </c>
    </row>
    <row r="97" spans="1:14" ht="22.5" x14ac:dyDescent="0.2">
      <c r="A97" s="28" t="s">
        <v>518</v>
      </c>
      <c r="B97" s="65">
        <v>43567</v>
      </c>
      <c r="C97" s="28" t="s">
        <v>519</v>
      </c>
      <c r="D97" s="19" t="s">
        <v>25</v>
      </c>
      <c r="E97" s="19" t="s">
        <v>121</v>
      </c>
      <c r="F97" s="16"/>
      <c r="G97" s="16" t="s">
        <v>520</v>
      </c>
      <c r="H97" s="29" t="s">
        <v>521</v>
      </c>
      <c r="I97" s="67" t="s">
        <v>522</v>
      </c>
      <c r="J97" s="21">
        <v>43537</v>
      </c>
      <c r="K97" s="21">
        <v>43558</v>
      </c>
      <c r="L97" s="18"/>
      <c r="M97" s="18" t="s">
        <v>523</v>
      </c>
      <c r="N97" s="16" t="s">
        <v>524</v>
      </c>
    </row>
    <row r="98" spans="1:14" ht="22.5" x14ac:dyDescent="0.2">
      <c r="A98" s="28" t="s">
        <v>525</v>
      </c>
      <c r="B98" s="65">
        <v>43567</v>
      </c>
      <c r="C98" s="28" t="s">
        <v>526</v>
      </c>
      <c r="D98" s="19" t="s">
        <v>15</v>
      </c>
      <c r="E98" s="19" t="s">
        <v>121</v>
      </c>
      <c r="F98" s="16"/>
      <c r="G98" s="16" t="s">
        <v>270</v>
      </c>
      <c r="H98" s="29" t="s">
        <v>271</v>
      </c>
      <c r="I98" s="17">
        <v>650</v>
      </c>
      <c r="J98" s="21">
        <v>43570</v>
      </c>
      <c r="K98" s="21">
        <v>43572</v>
      </c>
      <c r="L98" s="18">
        <v>650</v>
      </c>
      <c r="M98" s="18" t="s">
        <v>527</v>
      </c>
      <c r="N98" s="16" t="s">
        <v>528</v>
      </c>
    </row>
    <row r="99" spans="1:14" ht="22.5" x14ac:dyDescent="0.2">
      <c r="A99" s="68" t="s">
        <v>529</v>
      </c>
      <c r="B99" s="65">
        <v>43570</v>
      </c>
      <c r="C99" s="68" t="s">
        <v>530</v>
      </c>
      <c r="D99" s="19" t="s">
        <v>15</v>
      </c>
      <c r="E99" s="19" t="s">
        <v>121</v>
      </c>
      <c r="F99" s="19"/>
      <c r="G99" s="19" t="s">
        <v>44</v>
      </c>
      <c r="H99" s="36" t="s">
        <v>45</v>
      </c>
      <c r="I99" s="32">
        <v>3500</v>
      </c>
      <c r="J99" s="34">
        <v>43466</v>
      </c>
      <c r="K99" s="34">
        <v>43830</v>
      </c>
      <c r="L99" s="35">
        <f>95.46+105.58+657.99</f>
        <v>859.03</v>
      </c>
      <c r="M99" s="35" t="s">
        <v>46</v>
      </c>
      <c r="N99" s="19" t="s">
        <v>531</v>
      </c>
    </row>
    <row r="100" spans="1:14" ht="22.5" x14ac:dyDescent="0.2">
      <c r="A100" s="28" t="s">
        <v>532</v>
      </c>
      <c r="B100" s="65">
        <v>43570</v>
      </c>
      <c r="C100" s="28" t="s">
        <v>533</v>
      </c>
      <c r="D100" s="19" t="s">
        <v>25</v>
      </c>
      <c r="E100" s="19" t="s">
        <v>121</v>
      </c>
      <c r="F100" s="16"/>
      <c r="G100" s="16" t="s">
        <v>534</v>
      </c>
      <c r="H100" s="29" t="s">
        <v>535</v>
      </c>
      <c r="I100" s="17">
        <v>148</v>
      </c>
      <c r="J100" s="21">
        <v>43525</v>
      </c>
      <c r="K100" s="21">
        <v>43585</v>
      </c>
      <c r="L100" s="18">
        <v>147.27000000000001</v>
      </c>
      <c r="M100" s="18" t="s">
        <v>536</v>
      </c>
      <c r="N100" s="16" t="s">
        <v>537</v>
      </c>
    </row>
    <row r="101" spans="1:14" ht="22.5" x14ac:dyDescent="0.2">
      <c r="A101" s="28" t="s">
        <v>538</v>
      </c>
      <c r="B101" s="65">
        <v>43570</v>
      </c>
      <c r="C101" s="28" t="s">
        <v>539</v>
      </c>
      <c r="D101" s="16" t="s">
        <v>75</v>
      </c>
      <c r="E101" s="20" t="s">
        <v>16</v>
      </c>
      <c r="F101" s="16"/>
      <c r="G101" s="16" t="s">
        <v>240</v>
      </c>
      <c r="H101" s="36" t="s">
        <v>241</v>
      </c>
      <c r="I101" s="17">
        <v>3200</v>
      </c>
      <c r="J101" s="21">
        <v>43556</v>
      </c>
      <c r="K101" s="21">
        <v>43646</v>
      </c>
      <c r="L101" s="18">
        <f>1400+450+900+450</f>
        <v>3200</v>
      </c>
      <c r="M101" s="18" t="s">
        <v>540</v>
      </c>
      <c r="N101" s="16" t="s">
        <v>541</v>
      </c>
    </row>
    <row r="102" spans="1:14" ht="22.5" x14ac:dyDescent="0.2">
      <c r="A102" s="28" t="s">
        <v>542</v>
      </c>
      <c r="B102" s="65">
        <v>43570</v>
      </c>
      <c r="C102" s="28" t="s">
        <v>543</v>
      </c>
      <c r="D102" s="19" t="s">
        <v>25</v>
      </c>
      <c r="E102" s="19" t="s">
        <v>121</v>
      </c>
      <c r="F102" s="16"/>
      <c r="G102" s="16" t="s">
        <v>544</v>
      </c>
      <c r="H102" s="29" t="s">
        <v>545</v>
      </c>
      <c r="I102" s="17">
        <v>410</v>
      </c>
      <c r="J102" s="21">
        <v>43570</v>
      </c>
      <c r="K102" s="21">
        <v>43575</v>
      </c>
      <c r="L102" s="18">
        <v>408.2</v>
      </c>
      <c r="M102" s="18" t="s">
        <v>546</v>
      </c>
      <c r="N102" s="16" t="s">
        <v>547</v>
      </c>
    </row>
    <row r="103" spans="1:14" ht="22.5" x14ac:dyDescent="0.2">
      <c r="A103" s="28" t="s">
        <v>548</v>
      </c>
      <c r="B103" s="65">
        <v>43570</v>
      </c>
      <c r="C103" s="28" t="s">
        <v>549</v>
      </c>
      <c r="D103" s="16" t="s">
        <v>75</v>
      </c>
      <c r="E103" s="20" t="s">
        <v>16</v>
      </c>
      <c r="F103" s="16"/>
      <c r="G103" s="16" t="s">
        <v>214</v>
      </c>
      <c r="H103" s="29" t="s">
        <v>215</v>
      </c>
      <c r="I103" s="17">
        <v>1064</v>
      </c>
      <c r="J103" s="21">
        <v>43519</v>
      </c>
      <c r="K103" s="21">
        <v>43524</v>
      </c>
      <c r="L103" s="18">
        <f>593.5+410.5</f>
        <v>1004</v>
      </c>
      <c r="M103" s="18" t="s">
        <v>550</v>
      </c>
      <c r="N103" s="16" t="s">
        <v>551</v>
      </c>
    </row>
    <row r="104" spans="1:14" ht="56.25" x14ac:dyDescent="0.2">
      <c r="A104" s="31" t="s">
        <v>552</v>
      </c>
      <c r="B104" s="30">
        <v>43571</v>
      </c>
      <c r="C104" s="31" t="s">
        <v>553</v>
      </c>
      <c r="D104" s="19" t="s">
        <v>15</v>
      </c>
      <c r="E104" s="20" t="s">
        <v>53</v>
      </c>
      <c r="F104" s="19" t="s">
        <v>554</v>
      </c>
      <c r="G104" s="69" t="s">
        <v>555</v>
      </c>
      <c r="H104" s="36" t="s">
        <v>556</v>
      </c>
      <c r="I104" s="32">
        <v>3500</v>
      </c>
      <c r="J104" s="34">
        <v>43599</v>
      </c>
      <c r="K104" s="34">
        <v>43738</v>
      </c>
      <c r="L104" s="35"/>
      <c r="M104" s="35" t="s">
        <v>861</v>
      </c>
      <c r="N104" s="19" t="s">
        <v>862</v>
      </c>
    </row>
    <row r="105" spans="1:14" ht="22.5" x14ac:dyDescent="0.2">
      <c r="A105" s="28" t="s">
        <v>557</v>
      </c>
      <c r="B105" s="30">
        <v>43571</v>
      </c>
      <c r="C105" s="28" t="s">
        <v>558</v>
      </c>
      <c r="D105" s="19" t="s">
        <v>15</v>
      </c>
      <c r="E105" s="19" t="s">
        <v>121</v>
      </c>
      <c r="F105" s="16"/>
      <c r="G105" s="16" t="s">
        <v>343</v>
      </c>
      <c r="H105" s="29" t="s">
        <v>344</v>
      </c>
      <c r="I105" s="17">
        <v>1620</v>
      </c>
      <c r="J105" s="21">
        <v>43498</v>
      </c>
      <c r="K105" s="21">
        <v>43519</v>
      </c>
      <c r="L105" s="18">
        <v>1620</v>
      </c>
      <c r="M105" s="18" t="s">
        <v>559</v>
      </c>
      <c r="N105" s="16" t="s">
        <v>560</v>
      </c>
    </row>
    <row r="106" spans="1:14" ht="22.5" x14ac:dyDescent="0.2">
      <c r="A106" s="28" t="s">
        <v>561</v>
      </c>
      <c r="B106" s="30">
        <v>43572</v>
      </c>
      <c r="C106" s="28" t="s">
        <v>562</v>
      </c>
      <c r="D106" s="16" t="s">
        <v>75</v>
      </c>
      <c r="E106" s="20" t="s">
        <v>16</v>
      </c>
      <c r="F106" s="16"/>
      <c r="G106" s="16" t="s">
        <v>563</v>
      </c>
      <c r="H106" s="29" t="s">
        <v>564</v>
      </c>
      <c r="I106" s="17">
        <v>1115</v>
      </c>
      <c r="J106" s="21">
        <v>43586</v>
      </c>
      <c r="K106" s="21">
        <v>43646</v>
      </c>
      <c r="L106" s="18">
        <f>50+75+120+450+200</f>
        <v>895</v>
      </c>
      <c r="M106" s="18" t="s">
        <v>565</v>
      </c>
      <c r="N106" s="16" t="s">
        <v>566</v>
      </c>
    </row>
    <row r="107" spans="1:14" ht="22.5" x14ac:dyDescent="0.2">
      <c r="A107" s="28" t="s">
        <v>567</v>
      </c>
      <c r="B107" s="30">
        <v>43573</v>
      </c>
      <c r="C107" s="28" t="s">
        <v>568</v>
      </c>
      <c r="D107" s="19" t="s">
        <v>25</v>
      </c>
      <c r="E107" s="19" t="s">
        <v>121</v>
      </c>
      <c r="F107" s="16"/>
      <c r="G107" s="16" t="s">
        <v>569</v>
      </c>
      <c r="H107" s="29" t="s">
        <v>570</v>
      </c>
      <c r="I107" s="17">
        <v>2260</v>
      </c>
      <c r="J107" s="21">
        <v>43587</v>
      </c>
      <c r="K107" s="21">
        <v>43600</v>
      </c>
      <c r="L107" s="18"/>
      <c r="M107" s="18" t="s">
        <v>571</v>
      </c>
      <c r="N107" s="16" t="s">
        <v>572</v>
      </c>
    </row>
    <row r="108" spans="1:14" ht="22.5" x14ac:dyDescent="0.2">
      <c r="A108" s="28" t="s">
        <v>573</v>
      </c>
      <c r="B108" s="30">
        <v>43573</v>
      </c>
      <c r="C108" s="70" t="s">
        <v>574</v>
      </c>
      <c r="D108" s="19" t="s">
        <v>25</v>
      </c>
      <c r="E108" s="19" t="s">
        <v>121</v>
      </c>
      <c r="F108" s="16"/>
      <c r="G108" s="16" t="s">
        <v>575</v>
      </c>
      <c r="H108" s="29" t="s">
        <v>576</v>
      </c>
      <c r="I108" s="17">
        <v>2766</v>
      </c>
      <c r="J108" s="21">
        <v>43587</v>
      </c>
      <c r="K108" s="21">
        <v>43600</v>
      </c>
      <c r="L108" s="18">
        <v>2766</v>
      </c>
      <c r="M108" s="18" t="s">
        <v>577</v>
      </c>
      <c r="N108" s="16" t="s">
        <v>578</v>
      </c>
    </row>
    <row r="109" spans="1:14" ht="22.5" x14ac:dyDescent="0.2">
      <c r="A109" s="28" t="s">
        <v>579</v>
      </c>
      <c r="B109" s="30">
        <v>43573</v>
      </c>
      <c r="C109" s="28" t="s">
        <v>568</v>
      </c>
      <c r="D109" s="19" t="s">
        <v>25</v>
      </c>
      <c r="E109" s="19" t="s">
        <v>121</v>
      </c>
      <c r="F109" s="16"/>
      <c r="G109" s="16" t="s">
        <v>580</v>
      </c>
      <c r="H109" s="29" t="s">
        <v>581</v>
      </c>
      <c r="I109" s="17">
        <v>860</v>
      </c>
      <c r="J109" s="21">
        <v>43587</v>
      </c>
      <c r="K109" s="21">
        <v>43631</v>
      </c>
      <c r="L109" s="18">
        <v>860</v>
      </c>
      <c r="M109" s="18" t="s">
        <v>582</v>
      </c>
      <c r="N109" s="16" t="s">
        <v>583</v>
      </c>
    </row>
    <row r="110" spans="1:14" ht="22.5" x14ac:dyDescent="0.2">
      <c r="A110" s="68" t="s">
        <v>584</v>
      </c>
      <c r="B110" s="30">
        <v>43573</v>
      </c>
      <c r="C110" s="68" t="s">
        <v>585</v>
      </c>
      <c r="D110" s="19" t="s">
        <v>15</v>
      </c>
      <c r="E110" s="19" t="s">
        <v>121</v>
      </c>
      <c r="F110" s="16"/>
      <c r="G110" s="16" t="s">
        <v>569</v>
      </c>
      <c r="H110" s="29" t="s">
        <v>570</v>
      </c>
      <c r="I110" s="17">
        <v>5400</v>
      </c>
      <c r="J110" s="21">
        <v>43466</v>
      </c>
      <c r="K110" s="21">
        <v>43830</v>
      </c>
      <c r="L110" s="18">
        <f>1800+450+450+450</f>
        <v>3150</v>
      </c>
      <c r="M110" s="18" t="s">
        <v>586</v>
      </c>
      <c r="N110" s="16" t="s">
        <v>587</v>
      </c>
    </row>
    <row r="111" spans="1:14" ht="22.5" x14ac:dyDescent="0.2">
      <c r="A111" s="28" t="s">
        <v>588</v>
      </c>
      <c r="B111" s="30">
        <v>43573</v>
      </c>
      <c r="C111" s="28" t="s">
        <v>589</v>
      </c>
      <c r="D111" s="16" t="s">
        <v>75</v>
      </c>
      <c r="E111" s="20" t="s">
        <v>16</v>
      </c>
      <c r="F111" s="16"/>
      <c r="G111" s="16" t="s">
        <v>214</v>
      </c>
      <c r="H111" s="29" t="s">
        <v>215</v>
      </c>
      <c r="I111" s="17">
        <v>1702</v>
      </c>
      <c r="J111" s="21">
        <v>43551</v>
      </c>
      <c r="K111" s="21">
        <v>43565</v>
      </c>
      <c r="L111" s="18">
        <v>1701.5</v>
      </c>
      <c r="M111" s="18" t="s">
        <v>590</v>
      </c>
      <c r="N111" s="16" t="s">
        <v>591</v>
      </c>
    </row>
    <row r="112" spans="1:14" ht="22.5" x14ac:dyDescent="0.2">
      <c r="A112" s="71" t="s">
        <v>592</v>
      </c>
      <c r="B112" s="65">
        <v>43579</v>
      </c>
      <c r="C112" s="68" t="s">
        <v>593</v>
      </c>
      <c r="D112" s="19" t="s">
        <v>25</v>
      </c>
      <c r="E112" s="19" t="s">
        <v>121</v>
      </c>
      <c r="F112" s="16"/>
      <c r="G112" s="16" t="s">
        <v>80</v>
      </c>
      <c r="H112" s="29" t="s">
        <v>81</v>
      </c>
      <c r="I112" s="17">
        <v>145</v>
      </c>
      <c r="J112" s="21">
        <v>43584</v>
      </c>
      <c r="K112" s="21">
        <v>43598</v>
      </c>
      <c r="L112" s="18">
        <v>145</v>
      </c>
      <c r="M112" s="18" t="s">
        <v>594</v>
      </c>
      <c r="N112" s="16" t="s">
        <v>595</v>
      </c>
    </row>
    <row r="113" spans="1:14" ht="22.5" x14ac:dyDescent="0.2">
      <c r="A113" s="28" t="s">
        <v>596</v>
      </c>
      <c r="B113" s="65">
        <v>43579</v>
      </c>
      <c r="C113" s="72" t="s">
        <v>597</v>
      </c>
      <c r="D113" s="19" t="s">
        <v>15</v>
      </c>
      <c r="E113" s="19" t="s">
        <v>121</v>
      </c>
      <c r="F113" s="16"/>
      <c r="G113" s="16" t="s">
        <v>598</v>
      </c>
      <c r="H113" s="29" t="s">
        <v>599</v>
      </c>
      <c r="I113" s="17">
        <v>225</v>
      </c>
      <c r="J113" s="21">
        <v>43347</v>
      </c>
      <c r="K113" s="21">
        <v>43440</v>
      </c>
      <c r="L113" s="18"/>
      <c r="M113" s="18" t="s">
        <v>600</v>
      </c>
      <c r="N113" s="16" t="s">
        <v>601</v>
      </c>
    </row>
    <row r="114" spans="1:14" ht="22.5" x14ac:dyDescent="0.2">
      <c r="A114" s="28" t="s">
        <v>602</v>
      </c>
      <c r="B114" s="65">
        <v>43584</v>
      </c>
      <c r="C114" s="28" t="s">
        <v>603</v>
      </c>
      <c r="D114" s="19" t="s">
        <v>25</v>
      </c>
      <c r="E114" s="19" t="s">
        <v>121</v>
      </c>
      <c r="F114" s="16"/>
      <c r="G114" s="16" t="s">
        <v>249</v>
      </c>
      <c r="H114" s="29" t="s">
        <v>250</v>
      </c>
      <c r="I114" s="17">
        <v>400</v>
      </c>
      <c r="J114" s="21">
        <v>43579</v>
      </c>
      <c r="K114" s="21">
        <v>43585</v>
      </c>
      <c r="L114" s="18">
        <v>394</v>
      </c>
      <c r="M114" s="18" t="s">
        <v>604</v>
      </c>
      <c r="N114" s="16" t="s">
        <v>605</v>
      </c>
    </row>
    <row r="115" spans="1:14" ht="22.5" x14ac:dyDescent="0.2">
      <c r="A115" s="28" t="s">
        <v>606</v>
      </c>
      <c r="B115" s="65">
        <v>43584</v>
      </c>
      <c r="C115" s="28" t="s">
        <v>607</v>
      </c>
      <c r="D115" s="19" t="s">
        <v>15</v>
      </c>
      <c r="E115" s="19" t="s">
        <v>121</v>
      </c>
      <c r="F115" s="16"/>
      <c r="G115" s="16" t="s">
        <v>608</v>
      </c>
      <c r="H115" s="29" t="s">
        <v>609</v>
      </c>
      <c r="I115" s="17">
        <v>400</v>
      </c>
      <c r="J115" s="21">
        <v>43599</v>
      </c>
      <c r="K115" s="21">
        <v>43627</v>
      </c>
      <c r="L115" s="18">
        <v>400</v>
      </c>
      <c r="M115" s="18" t="s">
        <v>610</v>
      </c>
      <c r="N115" s="16" t="s">
        <v>611</v>
      </c>
    </row>
    <row r="116" spans="1:14" ht="22.5" x14ac:dyDescent="0.2">
      <c r="A116" s="28" t="s">
        <v>612</v>
      </c>
      <c r="B116" s="65">
        <v>43584</v>
      </c>
      <c r="C116" s="28" t="s">
        <v>613</v>
      </c>
      <c r="D116" s="19" t="s">
        <v>25</v>
      </c>
      <c r="E116" s="19" t="s">
        <v>121</v>
      </c>
      <c r="F116" s="16"/>
      <c r="G116" s="16" t="s">
        <v>240</v>
      </c>
      <c r="H116" s="36" t="s">
        <v>241</v>
      </c>
      <c r="I116" s="17">
        <v>113</v>
      </c>
      <c r="J116" s="21">
        <v>43579</v>
      </c>
      <c r="K116" s="21">
        <v>43585</v>
      </c>
      <c r="L116" s="18">
        <v>100.67</v>
      </c>
      <c r="M116" s="18" t="s">
        <v>614</v>
      </c>
      <c r="N116" s="16" t="s">
        <v>615</v>
      </c>
    </row>
    <row r="117" spans="1:14" ht="22.5" x14ac:dyDescent="0.2">
      <c r="A117" s="28" t="s">
        <v>616</v>
      </c>
      <c r="B117" s="65">
        <v>43587</v>
      </c>
      <c r="C117" s="28" t="s">
        <v>617</v>
      </c>
      <c r="D117" s="19" t="s">
        <v>25</v>
      </c>
      <c r="E117" s="19" t="s">
        <v>121</v>
      </c>
      <c r="F117" s="16"/>
      <c r="G117" s="16" t="s">
        <v>486</v>
      </c>
      <c r="H117" s="29" t="s">
        <v>487</v>
      </c>
      <c r="I117" s="17">
        <v>235</v>
      </c>
      <c r="J117" s="21">
        <v>43566</v>
      </c>
      <c r="K117" s="21">
        <v>43585</v>
      </c>
      <c r="L117" s="18">
        <v>234.53</v>
      </c>
      <c r="M117" s="18" t="s">
        <v>618</v>
      </c>
      <c r="N117" s="16" t="s">
        <v>619</v>
      </c>
    </row>
    <row r="118" spans="1:14" ht="22.5" x14ac:dyDescent="0.2">
      <c r="A118" s="28" t="s">
        <v>620</v>
      </c>
      <c r="B118" s="65">
        <v>43587</v>
      </c>
      <c r="C118" s="28" t="s">
        <v>621</v>
      </c>
      <c r="D118" s="19" t="s">
        <v>15</v>
      </c>
      <c r="E118" s="19" t="s">
        <v>121</v>
      </c>
      <c r="F118" s="16"/>
      <c r="G118" s="16" t="s">
        <v>90</v>
      </c>
      <c r="H118" s="29" t="s">
        <v>91</v>
      </c>
      <c r="I118" s="17">
        <v>8763</v>
      </c>
      <c r="J118" s="21">
        <v>43466</v>
      </c>
      <c r="K118" s="21">
        <v>43830</v>
      </c>
      <c r="L118" s="18">
        <v>8763</v>
      </c>
      <c r="M118" s="18" t="s">
        <v>622</v>
      </c>
      <c r="N118" s="16" t="s">
        <v>623</v>
      </c>
    </row>
    <row r="119" spans="1:14" ht="22.5" x14ac:dyDescent="0.2">
      <c r="A119" s="28" t="s">
        <v>624</v>
      </c>
      <c r="B119" s="65">
        <v>43587</v>
      </c>
      <c r="C119" s="28" t="s">
        <v>625</v>
      </c>
      <c r="D119" s="19" t="s">
        <v>15</v>
      </c>
      <c r="E119" s="19" t="s">
        <v>121</v>
      </c>
      <c r="F119" s="16"/>
      <c r="G119" s="16" t="s">
        <v>90</v>
      </c>
      <c r="H119" s="29" t="s">
        <v>91</v>
      </c>
      <c r="I119" s="17">
        <v>430</v>
      </c>
      <c r="J119" s="21">
        <v>43466</v>
      </c>
      <c r="K119" s="21">
        <v>43830</v>
      </c>
      <c r="L119" s="18">
        <v>430</v>
      </c>
      <c r="M119" s="18" t="s">
        <v>626</v>
      </c>
      <c r="N119" s="16" t="s">
        <v>627</v>
      </c>
    </row>
    <row r="120" spans="1:14" ht="22.5" x14ac:dyDescent="0.2">
      <c r="A120" s="28" t="s">
        <v>628</v>
      </c>
      <c r="B120" s="65">
        <v>43587</v>
      </c>
      <c r="C120" s="28" t="s">
        <v>629</v>
      </c>
      <c r="D120" s="16" t="s">
        <v>75</v>
      </c>
      <c r="E120" s="20" t="s">
        <v>16</v>
      </c>
      <c r="F120" s="16"/>
      <c r="G120" s="16" t="s">
        <v>214</v>
      </c>
      <c r="H120" s="29" t="s">
        <v>215</v>
      </c>
      <c r="I120" s="17">
        <v>1017.5</v>
      </c>
      <c r="J120" s="21">
        <v>43573</v>
      </c>
      <c r="K120" s="21">
        <v>43581</v>
      </c>
      <c r="L120" s="18">
        <v>1017.5</v>
      </c>
      <c r="M120" s="18" t="s">
        <v>630</v>
      </c>
      <c r="N120" s="16" t="s">
        <v>631</v>
      </c>
    </row>
    <row r="121" spans="1:14" ht="22.5" x14ac:dyDescent="0.2">
      <c r="A121" s="28" t="s">
        <v>632</v>
      </c>
      <c r="B121" s="65">
        <v>43587</v>
      </c>
      <c r="C121" s="28" t="s">
        <v>633</v>
      </c>
      <c r="D121" s="19" t="s">
        <v>25</v>
      </c>
      <c r="E121" s="19" t="s">
        <v>121</v>
      </c>
      <c r="F121" s="16"/>
      <c r="G121" s="16" t="s">
        <v>634</v>
      </c>
      <c r="H121" s="73">
        <v>1610790550</v>
      </c>
      <c r="I121" s="17">
        <v>156</v>
      </c>
      <c r="J121" s="21">
        <v>43584</v>
      </c>
      <c r="K121" s="21">
        <v>43616</v>
      </c>
      <c r="L121" s="18">
        <v>143</v>
      </c>
      <c r="M121" s="18" t="s">
        <v>635</v>
      </c>
      <c r="N121" s="16" t="s">
        <v>636</v>
      </c>
    </row>
    <row r="122" spans="1:14" ht="33.75" x14ac:dyDescent="0.2">
      <c r="A122" s="28" t="s">
        <v>637</v>
      </c>
      <c r="B122" s="65">
        <v>43587</v>
      </c>
      <c r="C122" s="28" t="s">
        <v>638</v>
      </c>
      <c r="D122" s="19" t="s">
        <v>25</v>
      </c>
      <c r="E122" s="16" t="s">
        <v>64</v>
      </c>
      <c r="F122" s="16"/>
      <c r="G122" s="16" t="s">
        <v>639</v>
      </c>
      <c r="H122" s="29" t="s">
        <v>640</v>
      </c>
      <c r="I122" s="17">
        <v>17040</v>
      </c>
      <c r="J122" s="21">
        <v>43617</v>
      </c>
      <c r="K122" s="21">
        <v>43799</v>
      </c>
      <c r="L122" s="18">
        <f>8520</f>
        <v>8520</v>
      </c>
      <c r="M122" s="18" t="s">
        <v>641</v>
      </c>
      <c r="N122" s="16" t="s">
        <v>642</v>
      </c>
    </row>
    <row r="123" spans="1:14" ht="22.5" x14ac:dyDescent="0.2">
      <c r="A123" s="28" t="s">
        <v>643</v>
      </c>
      <c r="B123" s="65">
        <v>43588</v>
      </c>
      <c r="C123" s="28" t="s">
        <v>644</v>
      </c>
      <c r="D123" s="19" t="s">
        <v>25</v>
      </c>
      <c r="E123" s="19" t="s">
        <v>121</v>
      </c>
      <c r="F123" s="16"/>
      <c r="G123" s="16" t="s">
        <v>114</v>
      </c>
      <c r="H123" s="29" t="s">
        <v>115</v>
      </c>
      <c r="I123" s="17">
        <v>52.5</v>
      </c>
      <c r="J123" s="21">
        <v>43591</v>
      </c>
      <c r="K123" s="21">
        <v>43609</v>
      </c>
      <c r="L123" s="18">
        <v>52.5</v>
      </c>
      <c r="M123" s="18" t="s">
        <v>645</v>
      </c>
      <c r="N123" s="16" t="s">
        <v>646</v>
      </c>
    </row>
    <row r="124" spans="1:14" ht="45" x14ac:dyDescent="0.2">
      <c r="A124" s="31" t="s">
        <v>647</v>
      </c>
      <c r="B124" s="30">
        <v>43591</v>
      </c>
      <c r="C124" s="31" t="s">
        <v>648</v>
      </c>
      <c r="D124" s="19" t="s">
        <v>15</v>
      </c>
      <c r="E124" s="20" t="s">
        <v>53</v>
      </c>
      <c r="F124" s="19" t="s">
        <v>649</v>
      </c>
      <c r="G124" s="69" t="s">
        <v>220</v>
      </c>
      <c r="H124" s="36" t="s">
        <v>226</v>
      </c>
      <c r="I124" s="32">
        <v>7400</v>
      </c>
      <c r="J124" s="34">
        <v>43617</v>
      </c>
      <c r="K124" s="34">
        <v>44347</v>
      </c>
      <c r="L124" s="35"/>
      <c r="M124" s="35" t="s">
        <v>650</v>
      </c>
      <c r="N124" s="19" t="s">
        <v>651</v>
      </c>
    </row>
    <row r="125" spans="1:14" ht="22.5" x14ac:dyDescent="0.2">
      <c r="A125" s="72" t="s">
        <v>652</v>
      </c>
      <c r="B125" s="65">
        <v>43591</v>
      </c>
      <c r="C125" s="72" t="s">
        <v>653</v>
      </c>
      <c r="D125" s="19" t="s">
        <v>15</v>
      </c>
      <c r="E125" s="19" t="s">
        <v>121</v>
      </c>
      <c r="F125" s="16"/>
      <c r="G125" s="16" t="s">
        <v>504</v>
      </c>
      <c r="H125" s="29" t="s">
        <v>505</v>
      </c>
      <c r="I125" s="17">
        <v>579</v>
      </c>
      <c r="J125" s="21">
        <v>43564</v>
      </c>
      <c r="K125" s="21">
        <v>43564</v>
      </c>
      <c r="L125" s="18">
        <v>579</v>
      </c>
      <c r="M125" s="18" t="s">
        <v>654</v>
      </c>
      <c r="N125" s="16" t="s">
        <v>655</v>
      </c>
    </row>
    <row r="126" spans="1:14" ht="22.5" x14ac:dyDescent="0.2">
      <c r="A126" s="28" t="s">
        <v>656</v>
      </c>
      <c r="B126" s="65">
        <v>43594</v>
      </c>
      <c r="C126" s="28" t="s">
        <v>657</v>
      </c>
      <c r="D126" s="19" t="s">
        <v>15</v>
      </c>
      <c r="E126" s="19" t="s">
        <v>121</v>
      </c>
      <c r="F126" s="16"/>
      <c r="G126" s="16" t="s">
        <v>220</v>
      </c>
      <c r="H126" s="29" t="s">
        <v>226</v>
      </c>
      <c r="I126" s="17">
        <v>2400</v>
      </c>
      <c r="J126" s="21">
        <v>43466</v>
      </c>
      <c r="K126" s="21">
        <v>43615</v>
      </c>
      <c r="L126" s="18">
        <f>800+800+400</f>
        <v>2000</v>
      </c>
      <c r="M126" s="18" t="s">
        <v>658</v>
      </c>
      <c r="N126" s="16" t="s">
        <v>659</v>
      </c>
    </row>
    <row r="127" spans="1:14" ht="22.5" x14ac:dyDescent="0.2">
      <c r="A127" s="28" t="s">
        <v>660</v>
      </c>
      <c r="B127" s="65">
        <v>43594</v>
      </c>
      <c r="C127" s="28" t="s">
        <v>661</v>
      </c>
      <c r="D127" s="19" t="s">
        <v>25</v>
      </c>
      <c r="E127" s="19" t="s">
        <v>121</v>
      </c>
      <c r="F127" s="16"/>
      <c r="G127" s="19" t="s">
        <v>26</v>
      </c>
      <c r="H127" s="29" t="s">
        <v>27</v>
      </c>
      <c r="I127" s="17">
        <v>105</v>
      </c>
      <c r="J127" s="21">
        <v>43593</v>
      </c>
      <c r="K127" s="21">
        <v>43616</v>
      </c>
      <c r="L127" s="18">
        <v>105</v>
      </c>
      <c r="M127" s="18" t="s">
        <v>662</v>
      </c>
      <c r="N127" s="16" t="s">
        <v>663</v>
      </c>
    </row>
    <row r="128" spans="1:14" ht="22.5" x14ac:dyDescent="0.2">
      <c r="A128" s="28" t="s">
        <v>664</v>
      </c>
      <c r="B128" s="65">
        <v>43594</v>
      </c>
      <c r="C128" s="28" t="s">
        <v>665</v>
      </c>
      <c r="D128" s="19" t="s">
        <v>15</v>
      </c>
      <c r="E128" s="19" t="s">
        <v>121</v>
      </c>
      <c r="F128" s="16"/>
      <c r="G128" s="19" t="s">
        <v>145</v>
      </c>
      <c r="H128" s="36" t="s">
        <v>146</v>
      </c>
      <c r="I128" s="17">
        <v>11000</v>
      </c>
      <c r="J128" s="21">
        <v>43525</v>
      </c>
      <c r="K128" s="21">
        <v>43616</v>
      </c>
      <c r="L128" s="18">
        <f>3605.25+3734.25+3454</f>
        <v>10793.5</v>
      </c>
      <c r="M128" s="18" t="s">
        <v>666</v>
      </c>
      <c r="N128" s="16" t="s">
        <v>667</v>
      </c>
    </row>
    <row r="129" spans="1:14" ht="22.5" x14ac:dyDescent="0.2">
      <c r="A129" s="28" t="s">
        <v>668</v>
      </c>
      <c r="B129" s="65">
        <v>43594</v>
      </c>
      <c r="C129" s="28" t="s">
        <v>669</v>
      </c>
      <c r="D129" s="19" t="s">
        <v>15</v>
      </c>
      <c r="E129" s="19" t="s">
        <v>121</v>
      </c>
      <c r="F129" s="16"/>
      <c r="G129" s="28" t="s">
        <v>670</v>
      </c>
      <c r="H129" s="29" t="s">
        <v>671</v>
      </c>
      <c r="I129" s="17">
        <v>60</v>
      </c>
      <c r="J129" s="21">
        <v>43466</v>
      </c>
      <c r="K129" s="21">
        <v>43830</v>
      </c>
      <c r="L129" s="18"/>
      <c r="M129" s="18" t="s">
        <v>672</v>
      </c>
      <c r="N129" s="16" t="s">
        <v>673</v>
      </c>
    </row>
    <row r="130" spans="1:14" ht="22.5" x14ac:dyDescent="0.2">
      <c r="A130" s="28" t="s">
        <v>674</v>
      </c>
      <c r="B130" s="65">
        <v>43595</v>
      </c>
      <c r="C130" s="28" t="s">
        <v>675</v>
      </c>
      <c r="D130" s="19" t="s">
        <v>15</v>
      </c>
      <c r="E130" s="19" t="s">
        <v>121</v>
      </c>
      <c r="F130" s="16"/>
      <c r="G130" s="16" t="s">
        <v>270</v>
      </c>
      <c r="H130" s="29" t="s">
        <v>271</v>
      </c>
      <c r="I130" s="17">
        <v>280</v>
      </c>
      <c r="J130" s="21">
        <v>43564</v>
      </c>
      <c r="K130" s="21">
        <v>43564</v>
      </c>
      <c r="L130" s="18">
        <v>280</v>
      </c>
      <c r="M130" s="18" t="s">
        <v>676</v>
      </c>
      <c r="N130" s="16" t="s">
        <v>677</v>
      </c>
    </row>
    <row r="131" spans="1:14" ht="22.5" x14ac:dyDescent="0.2">
      <c r="A131" s="28" t="s">
        <v>678</v>
      </c>
      <c r="B131" s="65">
        <v>43598</v>
      </c>
      <c r="C131" s="28" t="s">
        <v>679</v>
      </c>
      <c r="D131" s="16" t="s">
        <v>75</v>
      </c>
      <c r="E131" s="20" t="s">
        <v>16</v>
      </c>
      <c r="F131" s="16"/>
      <c r="G131" s="16" t="s">
        <v>563</v>
      </c>
      <c r="H131" s="29" t="s">
        <v>564</v>
      </c>
      <c r="I131" s="17">
        <v>670</v>
      </c>
      <c r="J131" s="21">
        <v>43585</v>
      </c>
      <c r="K131" s="21">
        <v>43646</v>
      </c>
      <c r="L131" s="18">
        <f>70</f>
        <v>70</v>
      </c>
      <c r="M131" s="18" t="s">
        <v>680</v>
      </c>
      <c r="N131" s="16" t="s">
        <v>681</v>
      </c>
    </row>
    <row r="132" spans="1:14" ht="22.5" x14ac:dyDescent="0.2">
      <c r="A132" s="28" t="s">
        <v>682</v>
      </c>
      <c r="B132" s="65">
        <v>43599</v>
      </c>
      <c r="C132" s="28" t="s">
        <v>683</v>
      </c>
      <c r="D132" s="19" t="s">
        <v>25</v>
      </c>
      <c r="E132" s="19" t="s">
        <v>121</v>
      </c>
      <c r="F132" s="16"/>
      <c r="G132" s="16" t="s">
        <v>684</v>
      </c>
      <c r="H132" s="29" t="s">
        <v>685</v>
      </c>
      <c r="I132" s="17">
        <v>2118</v>
      </c>
      <c r="J132" s="21">
        <v>43586</v>
      </c>
      <c r="K132" s="21">
        <v>43769</v>
      </c>
      <c r="L132" s="18">
        <f>1059+1059</f>
        <v>2118</v>
      </c>
      <c r="M132" s="18" t="s">
        <v>686</v>
      </c>
      <c r="N132" s="16" t="s">
        <v>687</v>
      </c>
    </row>
    <row r="133" spans="1:14" ht="22.5" x14ac:dyDescent="0.2">
      <c r="A133" s="28" t="s">
        <v>688</v>
      </c>
      <c r="B133" s="65">
        <v>43599</v>
      </c>
      <c r="C133" s="28" t="s">
        <v>689</v>
      </c>
      <c r="D133" s="19" t="s">
        <v>15</v>
      </c>
      <c r="E133" s="19" t="s">
        <v>121</v>
      </c>
      <c r="F133" s="16"/>
      <c r="G133" s="16" t="s">
        <v>690</v>
      </c>
      <c r="H133" s="29" t="s">
        <v>691</v>
      </c>
      <c r="I133" s="17">
        <v>450</v>
      </c>
      <c r="J133" s="21">
        <v>43617</v>
      </c>
      <c r="K133" s="21">
        <v>43983</v>
      </c>
      <c r="L133" s="18">
        <v>450</v>
      </c>
      <c r="M133" s="18" t="s">
        <v>692</v>
      </c>
      <c r="N133" s="16" t="s">
        <v>693</v>
      </c>
    </row>
    <row r="134" spans="1:14" ht="22.5" x14ac:dyDescent="0.2">
      <c r="A134" s="28" t="s">
        <v>694</v>
      </c>
      <c r="B134" s="65">
        <v>43600</v>
      </c>
      <c r="C134" s="28" t="s">
        <v>695</v>
      </c>
      <c r="D134" s="16" t="s">
        <v>75</v>
      </c>
      <c r="E134" s="20" t="s">
        <v>16</v>
      </c>
      <c r="F134" s="16"/>
      <c r="G134" s="16" t="s">
        <v>696</v>
      </c>
      <c r="H134" s="29" t="s">
        <v>697</v>
      </c>
      <c r="I134" s="17">
        <v>350</v>
      </c>
      <c r="J134" s="21">
        <v>43606</v>
      </c>
      <c r="K134" s="21">
        <v>43606</v>
      </c>
      <c r="L134" s="18">
        <v>350</v>
      </c>
      <c r="M134" s="18" t="s">
        <v>698</v>
      </c>
      <c r="N134" s="16" t="s">
        <v>699</v>
      </c>
    </row>
    <row r="135" spans="1:14" ht="33.75" x14ac:dyDescent="0.2">
      <c r="A135" s="28" t="s">
        <v>700</v>
      </c>
      <c r="B135" s="65">
        <v>43601</v>
      </c>
      <c r="C135" s="28" t="s">
        <v>701</v>
      </c>
      <c r="D135" s="19" t="s">
        <v>25</v>
      </c>
      <c r="E135" s="20" t="s">
        <v>53</v>
      </c>
      <c r="F135" s="16" t="s">
        <v>544</v>
      </c>
      <c r="G135" s="16" t="s">
        <v>702</v>
      </c>
      <c r="H135" s="74" t="s">
        <v>703</v>
      </c>
      <c r="I135" s="17">
        <v>3483</v>
      </c>
      <c r="J135" s="21">
        <v>43605</v>
      </c>
      <c r="K135" s="21">
        <v>43612</v>
      </c>
      <c r="L135" s="18">
        <v>3483</v>
      </c>
      <c r="M135" s="18" t="s">
        <v>704</v>
      </c>
      <c r="N135" s="16" t="s">
        <v>705</v>
      </c>
    </row>
    <row r="136" spans="1:14" ht="22.5" x14ac:dyDescent="0.2">
      <c r="A136" s="28" t="s">
        <v>706</v>
      </c>
      <c r="B136" s="65">
        <v>43601</v>
      </c>
      <c r="C136" s="28" t="s">
        <v>707</v>
      </c>
      <c r="D136" s="19" t="s">
        <v>15</v>
      </c>
      <c r="E136" s="19" t="s">
        <v>121</v>
      </c>
      <c r="F136" s="16"/>
      <c r="G136" s="16" t="s">
        <v>708</v>
      </c>
      <c r="H136" s="29" t="s">
        <v>709</v>
      </c>
      <c r="I136" s="17">
        <v>285</v>
      </c>
      <c r="J136" s="21">
        <v>43609</v>
      </c>
      <c r="K136" s="21">
        <v>43609</v>
      </c>
      <c r="L136" s="18">
        <v>288.58</v>
      </c>
      <c r="M136" s="18" t="s">
        <v>710</v>
      </c>
      <c r="N136" s="16" t="s">
        <v>711</v>
      </c>
    </row>
    <row r="137" spans="1:14" ht="22.5" x14ac:dyDescent="0.2">
      <c r="A137" s="72" t="s">
        <v>712</v>
      </c>
      <c r="B137" s="65">
        <v>43602</v>
      </c>
      <c r="C137" s="72" t="s">
        <v>713</v>
      </c>
      <c r="D137" s="16" t="s">
        <v>75</v>
      </c>
      <c r="E137" s="20" t="s">
        <v>16</v>
      </c>
      <c r="F137" s="16"/>
      <c r="G137" s="16" t="s">
        <v>714</v>
      </c>
      <c r="H137" s="29" t="s">
        <v>715</v>
      </c>
      <c r="I137" s="17">
        <v>925</v>
      </c>
      <c r="J137" s="21">
        <v>43600</v>
      </c>
      <c r="K137" s="21">
        <v>43615</v>
      </c>
      <c r="L137" s="18">
        <v>925</v>
      </c>
      <c r="M137" s="18" t="s">
        <v>716</v>
      </c>
      <c r="N137" s="16" t="s">
        <v>717</v>
      </c>
    </row>
    <row r="138" spans="1:14" ht="22.5" x14ac:dyDescent="0.2">
      <c r="A138" s="28" t="s">
        <v>718</v>
      </c>
      <c r="B138" s="65">
        <v>43602</v>
      </c>
      <c r="C138" s="28" t="s">
        <v>84</v>
      </c>
      <c r="D138" s="19" t="s">
        <v>15</v>
      </c>
      <c r="E138" s="19" t="s">
        <v>121</v>
      </c>
      <c r="F138" s="16"/>
      <c r="G138" s="16" t="s">
        <v>719</v>
      </c>
      <c r="H138" s="29" t="s">
        <v>86</v>
      </c>
      <c r="I138" s="17">
        <v>200</v>
      </c>
      <c r="J138" s="21">
        <v>43592</v>
      </c>
      <c r="K138" s="21">
        <v>43592</v>
      </c>
      <c r="L138" s="18">
        <f>106.35+94</f>
        <v>200.35</v>
      </c>
      <c r="M138" s="18" t="s">
        <v>1119</v>
      </c>
      <c r="N138" s="16" t="s">
        <v>720</v>
      </c>
    </row>
    <row r="139" spans="1:14" ht="22.5" x14ac:dyDescent="0.2">
      <c r="A139" s="75" t="s">
        <v>721</v>
      </c>
      <c r="B139" s="65">
        <v>43605</v>
      </c>
      <c r="C139" s="28" t="s">
        <v>722</v>
      </c>
      <c r="D139" s="16" t="s">
        <v>15</v>
      </c>
      <c r="E139" s="70" t="s">
        <v>723</v>
      </c>
      <c r="F139" s="16"/>
      <c r="G139" s="16" t="s">
        <v>724</v>
      </c>
      <c r="H139" s="76" t="s">
        <v>725</v>
      </c>
      <c r="I139" s="17">
        <v>149000</v>
      </c>
      <c r="J139" s="21">
        <v>43600</v>
      </c>
      <c r="K139" s="21">
        <v>43738</v>
      </c>
      <c r="L139" s="18">
        <v>149000</v>
      </c>
      <c r="M139" s="18" t="s">
        <v>726</v>
      </c>
      <c r="N139" s="16" t="s">
        <v>727</v>
      </c>
    </row>
    <row r="140" spans="1:14" ht="22.5" x14ac:dyDescent="0.2">
      <c r="A140" s="28" t="s">
        <v>728</v>
      </c>
      <c r="B140" s="65">
        <v>43607</v>
      </c>
      <c r="C140" s="28" t="s">
        <v>729</v>
      </c>
      <c r="D140" s="19" t="s">
        <v>25</v>
      </c>
      <c r="E140" s="19" t="s">
        <v>121</v>
      </c>
      <c r="F140" s="16"/>
      <c r="G140" s="16" t="s">
        <v>158</v>
      </c>
      <c r="H140" s="73">
        <v>10209790152</v>
      </c>
      <c r="I140" s="17">
        <v>250</v>
      </c>
      <c r="J140" s="21">
        <v>43607</v>
      </c>
      <c r="K140" s="21">
        <v>43615</v>
      </c>
      <c r="L140" s="18">
        <v>250.9</v>
      </c>
      <c r="M140" s="18" t="s">
        <v>730</v>
      </c>
      <c r="N140" s="16" t="s">
        <v>731</v>
      </c>
    </row>
    <row r="141" spans="1:14" ht="22.5" x14ac:dyDescent="0.2">
      <c r="A141" s="28" t="s">
        <v>732</v>
      </c>
      <c r="B141" s="65">
        <v>43607</v>
      </c>
      <c r="C141" s="28" t="s">
        <v>733</v>
      </c>
      <c r="D141" s="19" t="s">
        <v>25</v>
      </c>
      <c r="E141" s="19" t="s">
        <v>121</v>
      </c>
      <c r="F141" s="16"/>
      <c r="G141" s="16" t="s">
        <v>734</v>
      </c>
      <c r="H141" s="29" t="s">
        <v>735</v>
      </c>
      <c r="I141" s="17">
        <v>153</v>
      </c>
      <c r="J141" s="21">
        <v>43607</v>
      </c>
      <c r="K141" s="21">
        <v>43615</v>
      </c>
      <c r="L141" s="18">
        <v>153</v>
      </c>
      <c r="M141" s="18" t="s">
        <v>736</v>
      </c>
      <c r="N141" s="16" t="s">
        <v>737</v>
      </c>
    </row>
    <row r="142" spans="1:14" ht="22.5" x14ac:dyDescent="0.2">
      <c r="A142" s="28" t="s">
        <v>738</v>
      </c>
      <c r="B142" s="65">
        <v>43608</v>
      </c>
      <c r="C142" s="16" t="s">
        <v>739</v>
      </c>
      <c r="D142" s="16" t="s">
        <v>15</v>
      </c>
      <c r="E142" s="19" t="s">
        <v>121</v>
      </c>
      <c r="F142" s="16"/>
      <c r="G142" s="16" t="s">
        <v>740</v>
      </c>
      <c r="H142" s="36" t="s">
        <v>741</v>
      </c>
      <c r="I142" s="17">
        <v>4978</v>
      </c>
      <c r="J142" s="21">
        <v>43525</v>
      </c>
      <c r="K142" s="21">
        <v>43830</v>
      </c>
      <c r="L142" s="18"/>
      <c r="M142" s="18" t="s">
        <v>742</v>
      </c>
      <c r="N142" s="16" t="s">
        <v>743</v>
      </c>
    </row>
    <row r="143" spans="1:14" ht="22.5" x14ac:dyDescent="0.2">
      <c r="A143" s="28" t="s">
        <v>744</v>
      </c>
      <c r="B143" s="65">
        <v>43609</v>
      </c>
      <c r="C143" s="28" t="s">
        <v>745</v>
      </c>
      <c r="D143" s="19" t="s">
        <v>25</v>
      </c>
      <c r="E143" s="19" t="s">
        <v>121</v>
      </c>
      <c r="F143" s="16"/>
      <c r="G143" s="16" t="s">
        <v>128</v>
      </c>
      <c r="H143" s="29" t="s">
        <v>129</v>
      </c>
      <c r="I143" s="17">
        <v>310</v>
      </c>
      <c r="J143" s="21">
        <v>43612</v>
      </c>
      <c r="K143" s="21">
        <v>43623</v>
      </c>
      <c r="L143" s="18">
        <v>310</v>
      </c>
      <c r="M143" s="18" t="s">
        <v>746</v>
      </c>
      <c r="N143" s="16" t="s">
        <v>747</v>
      </c>
    </row>
    <row r="144" spans="1:14" ht="22.5" x14ac:dyDescent="0.2">
      <c r="A144" s="28" t="s">
        <v>748</v>
      </c>
      <c r="B144" s="65">
        <v>43609</v>
      </c>
      <c r="C144" s="28" t="s">
        <v>749</v>
      </c>
      <c r="D144" s="16" t="s">
        <v>15</v>
      </c>
      <c r="E144" s="19" t="s">
        <v>121</v>
      </c>
      <c r="F144" s="16"/>
      <c r="G144" s="38" t="s">
        <v>220</v>
      </c>
      <c r="H144" s="36" t="s">
        <v>226</v>
      </c>
      <c r="I144" s="17">
        <v>2680</v>
      </c>
      <c r="J144" s="21">
        <v>43497</v>
      </c>
      <c r="K144" s="21">
        <v>43830</v>
      </c>
      <c r="L144" s="18">
        <f>679.04</f>
        <v>679.04</v>
      </c>
      <c r="M144" s="18" t="s">
        <v>750</v>
      </c>
      <c r="N144" s="16" t="s">
        <v>751</v>
      </c>
    </row>
    <row r="145" spans="1:14" ht="33.75" x14ac:dyDescent="0.2">
      <c r="A145" s="28" t="s">
        <v>752</v>
      </c>
      <c r="B145" s="65">
        <v>43612</v>
      </c>
      <c r="C145" s="28" t="s">
        <v>753</v>
      </c>
      <c r="D145" s="19" t="s">
        <v>25</v>
      </c>
      <c r="E145" s="20" t="s">
        <v>53</v>
      </c>
      <c r="F145" s="16" t="s">
        <v>754</v>
      </c>
      <c r="G145" s="16" t="s">
        <v>150</v>
      </c>
      <c r="H145" s="29" t="s">
        <v>151</v>
      </c>
      <c r="I145" s="17">
        <v>450</v>
      </c>
      <c r="J145" s="21">
        <v>43609</v>
      </c>
      <c r="K145" s="21">
        <v>43636</v>
      </c>
      <c r="L145" s="18">
        <v>450</v>
      </c>
      <c r="M145" s="18" t="s">
        <v>755</v>
      </c>
      <c r="N145" s="16" t="s">
        <v>756</v>
      </c>
    </row>
    <row r="146" spans="1:14" ht="22.5" x14ac:dyDescent="0.2">
      <c r="A146" s="28" t="s">
        <v>757</v>
      </c>
      <c r="B146" s="65">
        <v>43612</v>
      </c>
      <c r="C146" s="28" t="s">
        <v>758</v>
      </c>
      <c r="D146" s="16" t="s">
        <v>15</v>
      </c>
      <c r="E146" s="19" t="s">
        <v>121</v>
      </c>
      <c r="F146" s="16"/>
      <c r="G146" s="16" t="s">
        <v>759</v>
      </c>
      <c r="H146" s="29" t="s">
        <v>760</v>
      </c>
      <c r="I146" s="17">
        <v>4080</v>
      </c>
      <c r="J146" s="21">
        <v>43466</v>
      </c>
      <c r="K146" s="21">
        <v>43830</v>
      </c>
      <c r="L146" s="18">
        <f>1359.96</f>
        <v>1359.96</v>
      </c>
      <c r="M146" s="18" t="s">
        <v>761</v>
      </c>
      <c r="N146" s="16" t="s">
        <v>762</v>
      </c>
    </row>
    <row r="147" spans="1:14" ht="45" x14ac:dyDescent="0.2">
      <c r="A147" s="28" t="s">
        <v>763</v>
      </c>
      <c r="B147" s="65">
        <v>43613</v>
      </c>
      <c r="C147" s="28" t="s">
        <v>764</v>
      </c>
      <c r="D147" s="19" t="s">
        <v>15</v>
      </c>
      <c r="E147" s="20" t="s">
        <v>53</v>
      </c>
      <c r="F147" s="16" t="s">
        <v>765</v>
      </c>
      <c r="G147" s="20" t="s">
        <v>766</v>
      </c>
      <c r="H147" s="36" t="s">
        <v>767</v>
      </c>
      <c r="I147" s="17">
        <v>3356</v>
      </c>
      <c r="J147" s="21">
        <v>43613</v>
      </c>
      <c r="K147" s="21">
        <v>44344</v>
      </c>
      <c r="L147" s="18">
        <f>1678</f>
        <v>1678</v>
      </c>
      <c r="M147" s="18" t="s">
        <v>768</v>
      </c>
      <c r="N147" s="16" t="s">
        <v>769</v>
      </c>
    </row>
    <row r="148" spans="1:14" ht="22.5" x14ac:dyDescent="0.2">
      <c r="A148" s="28" t="s">
        <v>770</v>
      </c>
      <c r="B148" s="65">
        <v>43619</v>
      </c>
      <c r="C148" s="28" t="s">
        <v>771</v>
      </c>
      <c r="D148" s="16" t="s">
        <v>75</v>
      </c>
      <c r="E148" s="20" t="s">
        <v>16</v>
      </c>
      <c r="F148" s="16"/>
      <c r="G148" s="16" t="s">
        <v>696</v>
      </c>
      <c r="H148" s="29" t="s">
        <v>697</v>
      </c>
      <c r="I148" s="17">
        <v>150</v>
      </c>
      <c r="J148" s="21">
        <v>43628</v>
      </c>
      <c r="K148" s="21">
        <v>43628</v>
      </c>
      <c r="L148" s="18">
        <v>150</v>
      </c>
      <c r="M148" s="18" t="s">
        <v>772</v>
      </c>
      <c r="N148" s="16" t="s">
        <v>773</v>
      </c>
    </row>
    <row r="149" spans="1:14" ht="22.5" x14ac:dyDescent="0.2">
      <c r="A149" s="28" t="s">
        <v>774</v>
      </c>
      <c r="B149" s="65">
        <v>43620</v>
      </c>
      <c r="C149" s="28" t="s">
        <v>775</v>
      </c>
      <c r="D149" s="16" t="s">
        <v>15</v>
      </c>
      <c r="E149" s="19" t="s">
        <v>121</v>
      </c>
      <c r="F149" s="16"/>
      <c r="G149" s="16" t="s">
        <v>776</v>
      </c>
      <c r="H149" s="29" t="s">
        <v>777</v>
      </c>
      <c r="I149" s="17">
        <v>275</v>
      </c>
      <c r="J149" s="21">
        <v>43622</v>
      </c>
      <c r="K149" s="21">
        <v>43628</v>
      </c>
      <c r="L149" s="18">
        <v>290</v>
      </c>
      <c r="M149" s="18" t="s">
        <v>778</v>
      </c>
      <c r="N149" s="16" t="s">
        <v>779</v>
      </c>
    </row>
    <row r="150" spans="1:14" ht="22.5" x14ac:dyDescent="0.2">
      <c r="A150" s="28" t="s">
        <v>780</v>
      </c>
      <c r="B150" s="65">
        <v>43620</v>
      </c>
      <c r="C150" s="28" t="s">
        <v>781</v>
      </c>
      <c r="D150" s="16" t="s">
        <v>75</v>
      </c>
      <c r="E150" s="20" t="s">
        <v>16</v>
      </c>
      <c r="F150" s="16"/>
      <c r="G150" s="16" t="s">
        <v>413</v>
      </c>
      <c r="H150" s="29" t="s">
        <v>414</v>
      </c>
      <c r="I150" s="17">
        <v>300</v>
      </c>
      <c r="J150" s="21">
        <v>43623</v>
      </c>
      <c r="K150" s="21">
        <v>43627</v>
      </c>
      <c r="L150" s="18"/>
      <c r="M150" s="18" t="s">
        <v>782</v>
      </c>
      <c r="N150" s="16" t="s">
        <v>783</v>
      </c>
    </row>
    <row r="151" spans="1:14" ht="22.5" x14ac:dyDescent="0.2">
      <c r="A151" s="28" t="s">
        <v>784</v>
      </c>
      <c r="B151" s="65">
        <v>43620</v>
      </c>
      <c r="C151" s="28" t="s">
        <v>785</v>
      </c>
      <c r="D151" s="16" t="s">
        <v>75</v>
      </c>
      <c r="E151" s="20" t="s">
        <v>16</v>
      </c>
      <c r="F151" s="16"/>
      <c r="G151" s="38" t="s">
        <v>220</v>
      </c>
      <c r="H151" s="36" t="s">
        <v>226</v>
      </c>
      <c r="I151" s="17">
        <v>1440</v>
      </c>
      <c r="J151" s="21">
        <v>43607</v>
      </c>
      <c r="K151" s="21">
        <v>43609</v>
      </c>
      <c r="L151" s="18">
        <v>1440</v>
      </c>
      <c r="M151" s="18" t="s">
        <v>786</v>
      </c>
      <c r="N151" s="16" t="s">
        <v>787</v>
      </c>
    </row>
    <row r="152" spans="1:14" ht="33.75" x14ac:dyDescent="0.2">
      <c r="A152" s="28" t="s">
        <v>788</v>
      </c>
      <c r="B152" s="65">
        <v>43623</v>
      </c>
      <c r="C152" s="28" t="s">
        <v>789</v>
      </c>
      <c r="D152" s="19" t="s">
        <v>25</v>
      </c>
      <c r="E152" s="20" t="s">
        <v>53</v>
      </c>
      <c r="F152" s="19" t="s">
        <v>790</v>
      </c>
      <c r="G152" s="16" t="s">
        <v>80</v>
      </c>
      <c r="H152" s="29" t="s">
        <v>81</v>
      </c>
      <c r="I152" s="17">
        <v>560</v>
      </c>
      <c r="J152" s="21">
        <v>43628</v>
      </c>
      <c r="K152" s="21">
        <v>43644</v>
      </c>
      <c r="L152" s="18">
        <v>560</v>
      </c>
      <c r="M152" s="18" t="s">
        <v>791</v>
      </c>
      <c r="N152" s="16" t="s">
        <v>792</v>
      </c>
    </row>
    <row r="153" spans="1:14" ht="22.5" x14ac:dyDescent="0.2">
      <c r="A153" s="28" t="s">
        <v>793</v>
      </c>
      <c r="B153" s="65">
        <v>43626</v>
      </c>
      <c r="C153" s="28" t="s">
        <v>794</v>
      </c>
      <c r="D153" s="19" t="s">
        <v>25</v>
      </c>
      <c r="E153" s="19" t="s">
        <v>121</v>
      </c>
      <c r="F153" s="16"/>
      <c r="G153" s="16" t="s">
        <v>270</v>
      </c>
      <c r="H153" s="29" t="s">
        <v>271</v>
      </c>
      <c r="I153" s="17">
        <v>1775</v>
      </c>
      <c r="J153" s="21">
        <v>43640</v>
      </c>
      <c r="K153" s="21">
        <v>43644</v>
      </c>
      <c r="L153" s="18"/>
      <c r="M153" s="18" t="s">
        <v>795</v>
      </c>
      <c r="N153" s="16" t="s">
        <v>796</v>
      </c>
    </row>
    <row r="154" spans="1:14" ht="22.5" x14ac:dyDescent="0.2">
      <c r="A154" s="28" t="s">
        <v>797</v>
      </c>
      <c r="B154" s="65">
        <v>43626</v>
      </c>
      <c r="C154" s="28" t="s">
        <v>288</v>
      </c>
      <c r="D154" s="16" t="s">
        <v>15</v>
      </c>
      <c r="E154" s="19" t="s">
        <v>121</v>
      </c>
      <c r="F154" s="16"/>
      <c r="G154" s="16" t="s">
        <v>798</v>
      </c>
      <c r="H154" s="73">
        <v>91054670558</v>
      </c>
      <c r="I154" s="17">
        <v>260</v>
      </c>
      <c r="J154" s="21">
        <v>43627</v>
      </c>
      <c r="K154" s="21">
        <v>43627</v>
      </c>
      <c r="L154" s="18">
        <f>110</f>
        <v>110</v>
      </c>
      <c r="M154" s="18" t="s">
        <v>799</v>
      </c>
      <c r="N154" s="16" t="s">
        <v>800</v>
      </c>
    </row>
    <row r="155" spans="1:14" ht="33.75" x14ac:dyDescent="0.2">
      <c r="A155" s="28" t="s">
        <v>801</v>
      </c>
      <c r="B155" s="65">
        <v>43628</v>
      </c>
      <c r="C155" s="28" t="s">
        <v>802</v>
      </c>
      <c r="D155" s="19" t="s">
        <v>15</v>
      </c>
      <c r="E155" s="20" t="s">
        <v>53</v>
      </c>
      <c r="F155" s="16" t="s">
        <v>803</v>
      </c>
      <c r="G155" s="16" t="s">
        <v>608</v>
      </c>
      <c r="H155" s="29" t="s">
        <v>609</v>
      </c>
      <c r="I155" s="17">
        <v>4365</v>
      </c>
      <c r="J155" s="21">
        <v>43647</v>
      </c>
      <c r="K155" s="21">
        <v>43646</v>
      </c>
      <c r="L155" s="18"/>
      <c r="M155" s="18" t="s">
        <v>804</v>
      </c>
      <c r="N155" s="16" t="s">
        <v>805</v>
      </c>
    </row>
    <row r="156" spans="1:14" ht="22.5" x14ac:dyDescent="0.2">
      <c r="A156" s="28" t="s">
        <v>806</v>
      </c>
      <c r="B156" s="65">
        <v>43628</v>
      </c>
      <c r="C156" s="28" t="s">
        <v>807</v>
      </c>
      <c r="D156" s="16" t="s">
        <v>75</v>
      </c>
      <c r="E156" s="20" t="s">
        <v>16</v>
      </c>
      <c r="F156" s="16"/>
      <c r="G156" s="16" t="s">
        <v>808</v>
      </c>
      <c r="H156" s="29" t="s">
        <v>809</v>
      </c>
      <c r="I156" s="17">
        <v>980</v>
      </c>
      <c r="J156" s="21">
        <v>43629</v>
      </c>
      <c r="K156" s="21">
        <v>43630</v>
      </c>
      <c r="L156" s="18">
        <v>980</v>
      </c>
      <c r="M156" s="18" t="s">
        <v>810</v>
      </c>
      <c r="N156" s="16" t="s">
        <v>811</v>
      </c>
    </row>
    <row r="157" spans="1:14" ht="22.5" x14ac:dyDescent="0.2">
      <c r="A157" s="28" t="s">
        <v>812</v>
      </c>
      <c r="B157" s="65">
        <v>43628</v>
      </c>
      <c r="C157" s="28" t="s">
        <v>813</v>
      </c>
      <c r="D157" s="19" t="s">
        <v>25</v>
      </c>
      <c r="E157" s="19" t="s">
        <v>121</v>
      </c>
      <c r="F157" s="16"/>
      <c r="G157" s="16" t="s">
        <v>814</v>
      </c>
      <c r="H157" s="29" t="s">
        <v>815</v>
      </c>
      <c r="I157" s="17">
        <v>200</v>
      </c>
      <c r="J157" s="21">
        <v>43633</v>
      </c>
      <c r="K157" s="21">
        <v>43636</v>
      </c>
      <c r="L157" s="18"/>
      <c r="M157" s="18" t="s">
        <v>816</v>
      </c>
      <c r="N157" s="16" t="s">
        <v>817</v>
      </c>
    </row>
    <row r="158" spans="1:14" ht="22.5" x14ac:dyDescent="0.2">
      <c r="A158" s="28" t="s">
        <v>818</v>
      </c>
      <c r="B158" s="65">
        <v>43629</v>
      </c>
      <c r="C158" s="28" t="s">
        <v>819</v>
      </c>
      <c r="D158" s="19" t="s">
        <v>25</v>
      </c>
      <c r="E158" s="19" t="s">
        <v>121</v>
      </c>
      <c r="F158" s="16"/>
      <c r="G158" s="16" t="s">
        <v>724</v>
      </c>
      <c r="H158" s="76" t="s">
        <v>725</v>
      </c>
      <c r="I158" s="17">
        <v>150</v>
      </c>
      <c r="J158" s="21">
        <v>43633</v>
      </c>
      <c r="K158" s="21">
        <v>43643</v>
      </c>
      <c r="L158" s="18"/>
      <c r="M158" s="18" t="s">
        <v>820</v>
      </c>
      <c r="N158" s="16" t="s">
        <v>821</v>
      </c>
    </row>
    <row r="159" spans="1:14" ht="22.5" x14ac:dyDescent="0.2">
      <c r="A159" s="28" t="s">
        <v>822</v>
      </c>
      <c r="B159" s="65">
        <v>43633</v>
      </c>
      <c r="C159" s="28" t="s">
        <v>823</v>
      </c>
      <c r="D159" s="19" t="s">
        <v>25</v>
      </c>
      <c r="E159" s="19" t="s">
        <v>121</v>
      </c>
      <c r="F159" s="16"/>
      <c r="G159" s="16" t="s">
        <v>824</v>
      </c>
      <c r="H159" s="29" t="s">
        <v>825</v>
      </c>
      <c r="I159" s="17">
        <v>508</v>
      </c>
      <c r="J159" s="21">
        <v>43629</v>
      </c>
      <c r="K159" s="21">
        <v>43649</v>
      </c>
      <c r="L159" s="18">
        <v>508</v>
      </c>
      <c r="M159" s="18" t="s">
        <v>826</v>
      </c>
      <c r="N159" s="16" t="s">
        <v>827</v>
      </c>
    </row>
    <row r="160" spans="1:14" ht="22.5" x14ac:dyDescent="0.2">
      <c r="A160" s="28" t="s">
        <v>828</v>
      </c>
      <c r="B160" s="65">
        <v>43635</v>
      </c>
      <c r="C160" s="28" t="s">
        <v>829</v>
      </c>
      <c r="D160" s="16" t="s">
        <v>15</v>
      </c>
      <c r="E160" s="19" t="s">
        <v>121</v>
      </c>
      <c r="F160" s="16"/>
      <c r="G160" s="16" t="s">
        <v>830</v>
      </c>
      <c r="H160" s="29" t="s">
        <v>831</v>
      </c>
      <c r="I160" s="17">
        <v>665</v>
      </c>
      <c r="J160" s="21">
        <v>43525</v>
      </c>
      <c r="K160" s="21">
        <v>43627</v>
      </c>
      <c r="L160" s="18"/>
      <c r="M160" s="18" t="s">
        <v>832</v>
      </c>
      <c r="N160" s="16" t="s">
        <v>833</v>
      </c>
    </row>
    <row r="161" spans="1:14" ht="22.5" x14ac:dyDescent="0.2">
      <c r="A161" s="28" t="s">
        <v>834</v>
      </c>
      <c r="B161" s="65">
        <v>43641</v>
      </c>
      <c r="C161" s="28" t="s">
        <v>835</v>
      </c>
      <c r="D161" s="16" t="s">
        <v>75</v>
      </c>
      <c r="E161" s="20" t="s">
        <v>16</v>
      </c>
      <c r="F161" s="16"/>
      <c r="G161" s="16" t="s">
        <v>214</v>
      </c>
      <c r="H161" s="29" t="s">
        <v>215</v>
      </c>
      <c r="I161" s="17">
        <v>220</v>
      </c>
      <c r="J161" s="21">
        <v>43613</v>
      </c>
      <c r="K161" s="21">
        <v>43636</v>
      </c>
      <c r="L161" s="18">
        <v>220</v>
      </c>
      <c r="M161" s="18" t="s">
        <v>836</v>
      </c>
      <c r="N161" s="16" t="s">
        <v>837</v>
      </c>
    </row>
    <row r="162" spans="1:14" ht="22.5" x14ac:dyDescent="0.2">
      <c r="A162" s="28" t="s">
        <v>838</v>
      </c>
      <c r="B162" s="65">
        <v>43641</v>
      </c>
      <c r="C162" s="28" t="s">
        <v>839</v>
      </c>
      <c r="D162" s="16" t="s">
        <v>15</v>
      </c>
      <c r="E162" s="19" t="s">
        <v>121</v>
      </c>
      <c r="F162" s="16"/>
      <c r="G162" s="19" t="s">
        <v>840</v>
      </c>
      <c r="H162" s="77" t="s">
        <v>841</v>
      </c>
      <c r="I162" s="17">
        <v>4950</v>
      </c>
      <c r="J162" s="21">
        <v>43466</v>
      </c>
      <c r="K162" s="21">
        <v>43830</v>
      </c>
      <c r="L162" s="18"/>
      <c r="M162" s="18" t="s">
        <v>842</v>
      </c>
      <c r="N162" s="16" t="s">
        <v>843</v>
      </c>
    </row>
    <row r="163" spans="1:14" ht="22.5" x14ac:dyDescent="0.2">
      <c r="A163" s="28" t="s">
        <v>844</v>
      </c>
      <c r="B163" s="65">
        <v>43643</v>
      </c>
      <c r="C163" s="28" t="s">
        <v>845</v>
      </c>
      <c r="D163" s="16" t="s">
        <v>15</v>
      </c>
      <c r="E163" s="19" t="s">
        <v>121</v>
      </c>
      <c r="F163" s="16"/>
      <c r="G163" s="16" t="s">
        <v>846</v>
      </c>
      <c r="H163" s="29" t="s">
        <v>847</v>
      </c>
      <c r="I163" s="17">
        <v>1140</v>
      </c>
      <c r="J163" s="21">
        <v>43466</v>
      </c>
      <c r="K163" s="21">
        <v>43830</v>
      </c>
      <c r="L163" s="18">
        <f>760+95</f>
        <v>855</v>
      </c>
      <c r="M163" s="18" t="s">
        <v>848</v>
      </c>
      <c r="N163" s="16" t="s">
        <v>849</v>
      </c>
    </row>
    <row r="164" spans="1:14" ht="33.75" x14ac:dyDescent="0.2">
      <c r="A164" s="28" t="s">
        <v>850</v>
      </c>
      <c r="B164" s="65">
        <v>43644</v>
      </c>
      <c r="C164" s="28" t="s">
        <v>851</v>
      </c>
      <c r="D164" s="19" t="s">
        <v>25</v>
      </c>
      <c r="E164" s="20" t="s">
        <v>53</v>
      </c>
      <c r="F164" s="16" t="s">
        <v>852</v>
      </c>
      <c r="G164" s="38" t="s">
        <v>853</v>
      </c>
      <c r="H164" s="36" t="s">
        <v>860</v>
      </c>
      <c r="I164" s="17">
        <v>3000</v>
      </c>
      <c r="J164" s="21">
        <v>43649</v>
      </c>
      <c r="K164" s="21">
        <v>43658</v>
      </c>
      <c r="L164" s="18">
        <v>2606.4</v>
      </c>
      <c r="M164" s="18" t="s">
        <v>854</v>
      </c>
      <c r="N164" s="16" t="s">
        <v>855</v>
      </c>
    </row>
    <row r="165" spans="1:14" ht="33.75" x14ac:dyDescent="0.2">
      <c r="A165" s="28" t="s">
        <v>864</v>
      </c>
      <c r="B165" s="65">
        <v>43647</v>
      </c>
      <c r="C165" s="28" t="s">
        <v>865</v>
      </c>
      <c r="D165" s="19" t="s">
        <v>25</v>
      </c>
      <c r="E165" s="20" t="s">
        <v>53</v>
      </c>
      <c r="F165" s="16" t="s">
        <v>866</v>
      </c>
      <c r="G165" s="16" t="s">
        <v>575</v>
      </c>
      <c r="H165" s="29" t="s">
        <v>576</v>
      </c>
      <c r="I165" s="17">
        <v>10000</v>
      </c>
      <c r="J165" s="21">
        <v>43651</v>
      </c>
      <c r="K165" s="21">
        <v>43665</v>
      </c>
      <c r="L165" s="18">
        <v>10000</v>
      </c>
      <c r="M165" s="18" t="s">
        <v>867</v>
      </c>
      <c r="N165" s="16" t="s">
        <v>868</v>
      </c>
    </row>
    <row r="166" spans="1:14" ht="33.75" x14ac:dyDescent="0.2">
      <c r="A166" s="28" t="s">
        <v>869</v>
      </c>
      <c r="B166" s="65">
        <v>43648</v>
      </c>
      <c r="C166" s="28" t="s">
        <v>870</v>
      </c>
      <c r="D166" s="19" t="s">
        <v>15</v>
      </c>
      <c r="E166" s="20" t="s">
        <v>53</v>
      </c>
      <c r="F166" s="16" t="s">
        <v>871</v>
      </c>
      <c r="G166" s="16" t="s">
        <v>608</v>
      </c>
      <c r="H166" s="29" t="s">
        <v>609</v>
      </c>
      <c r="I166" s="17">
        <v>1650</v>
      </c>
      <c r="J166" s="21">
        <v>43647</v>
      </c>
      <c r="K166" s="21">
        <v>43738</v>
      </c>
      <c r="L166" s="18"/>
      <c r="M166" s="18" t="s">
        <v>872</v>
      </c>
      <c r="N166" s="16" t="s">
        <v>873</v>
      </c>
    </row>
    <row r="167" spans="1:14" ht="22.5" x14ac:dyDescent="0.2">
      <c r="A167" s="28" t="s">
        <v>874</v>
      </c>
      <c r="B167" s="65">
        <v>43655</v>
      </c>
      <c r="C167" s="28" t="s">
        <v>875</v>
      </c>
      <c r="D167" s="16" t="s">
        <v>15</v>
      </c>
      <c r="E167" s="19" t="s">
        <v>121</v>
      </c>
      <c r="F167" s="16"/>
      <c r="G167" s="16" t="s">
        <v>90</v>
      </c>
      <c r="H167" s="29" t="s">
        <v>91</v>
      </c>
      <c r="I167" s="17">
        <v>130</v>
      </c>
      <c r="J167" s="21">
        <v>43655</v>
      </c>
      <c r="K167" s="21">
        <v>43677</v>
      </c>
      <c r="L167" s="18">
        <v>130</v>
      </c>
      <c r="M167" s="18" t="s">
        <v>876</v>
      </c>
      <c r="N167" s="16" t="s">
        <v>877</v>
      </c>
    </row>
    <row r="168" spans="1:14" ht="22.5" x14ac:dyDescent="0.2">
      <c r="A168" s="28" t="s">
        <v>878</v>
      </c>
      <c r="B168" s="65">
        <v>43655</v>
      </c>
      <c r="C168" s="28" t="s">
        <v>879</v>
      </c>
      <c r="D168" s="16" t="s">
        <v>15</v>
      </c>
      <c r="E168" s="19" t="s">
        <v>121</v>
      </c>
      <c r="F168" s="16"/>
      <c r="G168" s="16" t="s">
        <v>880</v>
      </c>
      <c r="H168" s="29" t="s">
        <v>881</v>
      </c>
      <c r="I168" s="17">
        <v>1690</v>
      </c>
      <c r="J168" s="21">
        <v>43653</v>
      </c>
      <c r="K168" s="21">
        <v>43830</v>
      </c>
      <c r="L168" s="18"/>
      <c r="M168" s="18" t="s">
        <v>882</v>
      </c>
      <c r="N168" s="16" t="s">
        <v>883</v>
      </c>
    </row>
    <row r="169" spans="1:14" ht="33.75" x14ac:dyDescent="0.2">
      <c r="A169" s="28" t="s">
        <v>884</v>
      </c>
      <c r="B169" s="65">
        <v>43655</v>
      </c>
      <c r="C169" s="28" t="s">
        <v>885</v>
      </c>
      <c r="D169" s="16" t="s">
        <v>15</v>
      </c>
      <c r="E169" s="19" t="s">
        <v>121</v>
      </c>
      <c r="F169" s="16"/>
      <c r="G169" s="16" t="s">
        <v>886</v>
      </c>
      <c r="H169" s="29" t="s">
        <v>887</v>
      </c>
      <c r="I169" s="17">
        <v>790</v>
      </c>
      <c r="J169" s="21">
        <v>43670</v>
      </c>
      <c r="K169" s="21">
        <v>44036</v>
      </c>
      <c r="L169" s="18">
        <v>790</v>
      </c>
      <c r="M169" s="18" t="s">
        <v>888</v>
      </c>
      <c r="N169" s="16" t="s">
        <v>889</v>
      </c>
    </row>
    <row r="170" spans="1:14" ht="22.5" x14ac:dyDescent="0.2">
      <c r="A170" s="28" t="s">
        <v>890</v>
      </c>
      <c r="B170" s="65">
        <v>43656</v>
      </c>
      <c r="C170" s="28" t="s">
        <v>891</v>
      </c>
      <c r="D170" s="16" t="s">
        <v>15</v>
      </c>
      <c r="E170" s="19" t="s">
        <v>121</v>
      </c>
      <c r="F170" s="16"/>
      <c r="G170" s="16" t="s">
        <v>569</v>
      </c>
      <c r="H170" s="29" t="s">
        <v>570</v>
      </c>
      <c r="I170" s="17">
        <v>425</v>
      </c>
      <c r="J170" s="21">
        <v>43678</v>
      </c>
      <c r="K170" s="21">
        <v>43830</v>
      </c>
      <c r="L170" s="18">
        <f>50</f>
        <v>50</v>
      </c>
      <c r="M170" s="18" t="s">
        <v>892</v>
      </c>
      <c r="N170" s="16" t="s">
        <v>893</v>
      </c>
    </row>
    <row r="171" spans="1:14" x14ac:dyDescent="0.2">
      <c r="A171" s="28" t="s">
        <v>894</v>
      </c>
      <c r="B171" s="65">
        <v>43657</v>
      </c>
      <c r="C171" s="28" t="s">
        <v>176</v>
      </c>
      <c r="D171" s="19" t="s">
        <v>25</v>
      </c>
      <c r="E171" s="16" t="s">
        <v>895</v>
      </c>
      <c r="F171" s="16"/>
      <c r="G171" s="16" t="s">
        <v>896</v>
      </c>
      <c r="H171" s="29" t="s">
        <v>897</v>
      </c>
      <c r="I171" s="17">
        <v>1080</v>
      </c>
      <c r="J171" s="21">
        <v>43661</v>
      </c>
      <c r="K171" s="21">
        <v>43665</v>
      </c>
      <c r="L171" s="18"/>
      <c r="M171" s="18" t="s">
        <v>898</v>
      </c>
      <c r="N171" s="16" t="s">
        <v>899</v>
      </c>
    </row>
    <row r="172" spans="1:14" x14ac:dyDescent="0.2">
      <c r="A172" s="28" t="s">
        <v>900</v>
      </c>
      <c r="B172" s="65">
        <v>43658</v>
      </c>
      <c r="C172" s="28" t="s">
        <v>901</v>
      </c>
      <c r="D172" s="16" t="s">
        <v>15</v>
      </c>
      <c r="E172" s="16" t="s">
        <v>895</v>
      </c>
      <c r="F172" s="16"/>
      <c r="G172" s="16" t="s">
        <v>413</v>
      </c>
      <c r="H172" s="29" t="s">
        <v>414</v>
      </c>
      <c r="I172" s="17">
        <v>570</v>
      </c>
      <c r="J172" s="21">
        <v>43658</v>
      </c>
      <c r="K172" s="21">
        <v>43677</v>
      </c>
      <c r="L172" s="18"/>
      <c r="M172" s="18" t="s">
        <v>902</v>
      </c>
      <c r="N172" s="16" t="s">
        <v>903</v>
      </c>
    </row>
    <row r="173" spans="1:14" ht="33.75" x14ac:dyDescent="0.2">
      <c r="A173" s="28" t="s">
        <v>904</v>
      </c>
      <c r="B173" s="65">
        <v>43668</v>
      </c>
      <c r="C173" s="28" t="s">
        <v>905</v>
      </c>
      <c r="D173" s="16" t="s">
        <v>75</v>
      </c>
      <c r="E173" s="20" t="s">
        <v>53</v>
      </c>
      <c r="F173" s="16" t="s">
        <v>906</v>
      </c>
      <c r="G173" s="16" t="s">
        <v>598</v>
      </c>
      <c r="H173" s="29" t="s">
        <v>599</v>
      </c>
      <c r="I173" s="17">
        <v>2300</v>
      </c>
      <c r="J173" s="21">
        <v>43675</v>
      </c>
      <c r="K173" s="21">
        <v>43676</v>
      </c>
      <c r="L173" s="18"/>
      <c r="M173" s="18" t="s">
        <v>1120</v>
      </c>
      <c r="N173" s="16" t="s">
        <v>907</v>
      </c>
    </row>
    <row r="174" spans="1:14" x14ac:dyDescent="0.2">
      <c r="A174" s="28" t="s">
        <v>908</v>
      </c>
      <c r="B174" s="65">
        <v>43668</v>
      </c>
      <c r="C174" s="28" t="s">
        <v>909</v>
      </c>
      <c r="D174" s="16" t="s">
        <v>15</v>
      </c>
      <c r="E174" s="16" t="s">
        <v>895</v>
      </c>
      <c r="F174" s="16"/>
      <c r="G174" s="16" t="s">
        <v>220</v>
      </c>
      <c r="H174" s="36" t="s">
        <v>226</v>
      </c>
      <c r="I174" s="17">
        <v>1580</v>
      </c>
      <c r="J174" s="21">
        <v>43586</v>
      </c>
      <c r="K174" s="21">
        <v>43646</v>
      </c>
      <c r="L174" s="18"/>
      <c r="M174" s="18" t="s">
        <v>910</v>
      </c>
      <c r="N174" s="16" t="s">
        <v>911</v>
      </c>
    </row>
    <row r="175" spans="1:14" x14ac:dyDescent="0.2">
      <c r="A175" s="28" t="s">
        <v>912</v>
      </c>
      <c r="B175" s="65">
        <v>43668</v>
      </c>
      <c r="C175" s="28" t="s">
        <v>913</v>
      </c>
      <c r="D175" s="19" t="s">
        <v>25</v>
      </c>
      <c r="E175" s="16" t="s">
        <v>895</v>
      </c>
      <c r="F175" s="16"/>
      <c r="G175" s="16" t="s">
        <v>343</v>
      </c>
      <c r="H175" s="29" t="s">
        <v>344</v>
      </c>
      <c r="I175" s="17">
        <v>1185</v>
      </c>
      <c r="J175" s="21">
        <v>43640</v>
      </c>
      <c r="K175" s="21">
        <v>43642</v>
      </c>
      <c r="L175" s="18">
        <v>1185</v>
      </c>
      <c r="M175" s="18" t="s">
        <v>914</v>
      </c>
      <c r="N175" s="16" t="s">
        <v>915</v>
      </c>
    </row>
    <row r="176" spans="1:14" x14ac:dyDescent="0.2">
      <c r="A176" s="28" t="s">
        <v>916</v>
      </c>
      <c r="B176" s="65">
        <v>43668</v>
      </c>
      <c r="C176" s="28" t="s">
        <v>917</v>
      </c>
      <c r="D176" s="16" t="s">
        <v>15</v>
      </c>
      <c r="E176" s="16" t="s">
        <v>895</v>
      </c>
      <c r="F176" s="16"/>
      <c r="G176" s="16" t="s">
        <v>918</v>
      </c>
      <c r="H176" s="29" t="s">
        <v>919</v>
      </c>
      <c r="I176" s="17">
        <v>300</v>
      </c>
      <c r="J176" s="21">
        <v>43405</v>
      </c>
      <c r="K176" s="21">
        <v>43799</v>
      </c>
      <c r="L176" s="18">
        <v>300</v>
      </c>
      <c r="M176" s="18" t="s">
        <v>920</v>
      </c>
      <c r="N176" s="16" t="s">
        <v>921</v>
      </c>
    </row>
    <row r="177" spans="1:15" x14ac:dyDescent="0.2">
      <c r="A177" s="28" t="s">
        <v>922</v>
      </c>
      <c r="B177" s="65">
        <v>43668</v>
      </c>
      <c r="C177" s="28" t="s">
        <v>923</v>
      </c>
      <c r="D177" s="16" t="s">
        <v>15</v>
      </c>
      <c r="E177" s="16" t="s">
        <v>895</v>
      </c>
      <c r="F177" s="16"/>
      <c r="G177" s="38" t="s">
        <v>924</v>
      </c>
      <c r="H177" s="36" t="s">
        <v>925</v>
      </c>
      <c r="I177" s="17">
        <v>400</v>
      </c>
      <c r="J177" s="21">
        <v>43586</v>
      </c>
      <c r="K177" s="21">
        <v>43830</v>
      </c>
      <c r="L177" s="18">
        <f>30+30+35</f>
        <v>95</v>
      </c>
      <c r="M177" s="18" t="s">
        <v>926</v>
      </c>
      <c r="N177" s="16" t="s">
        <v>927</v>
      </c>
    </row>
    <row r="178" spans="1:15" x14ac:dyDescent="0.2">
      <c r="A178" s="28" t="s">
        <v>928</v>
      </c>
      <c r="B178" s="65">
        <v>43670</v>
      </c>
      <c r="C178" s="16" t="s">
        <v>929</v>
      </c>
      <c r="D178" s="16" t="s">
        <v>75</v>
      </c>
      <c r="E178" s="16" t="s">
        <v>895</v>
      </c>
      <c r="F178" s="16"/>
      <c r="G178" s="16" t="s">
        <v>214</v>
      </c>
      <c r="H178" s="29" t="s">
        <v>215</v>
      </c>
      <c r="I178" s="17">
        <v>300</v>
      </c>
      <c r="J178" s="21">
        <v>43676</v>
      </c>
      <c r="K178" s="21">
        <v>43676</v>
      </c>
      <c r="L178" s="18"/>
      <c r="M178" s="18" t="s">
        <v>930</v>
      </c>
      <c r="N178" s="16" t="s">
        <v>931</v>
      </c>
    </row>
    <row r="179" spans="1:15" ht="22.5" x14ac:dyDescent="0.25">
      <c r="A179" s="71">
        <v>7989803204</v>
      </c>
      <c r="B179" s="65">
        <v>43671</v>
      </c>
      <c r="C179" s="16" t="s">
        <v>932</v>
      </c>
      <c r="D179" s="16" t="s">
        <v>15</v>
      </c>
      <c r="E179" s="16" t="s">
        <v>933</v>
      </c>
      <c r="F179" s="83" t="s">
        <v>934</v>
      </c>
      <c r="G179" s="83"/>
      <c r="H179" s="83"/>
      <c r="I179" s="17">
        <v>60000</v>
      </c>
      <c r="J179" s="21" t="s">
        <v>935</v>
      </c>
      <c r="K179" s="21">
        <v>44408</v>
      </c>
      <c r="L179" s="18"/>
      <c r="M179" s="18"/>
      <c r="N179" s="16" t="s">
        <v>936</v>
      </c>
    </row>
    <row r="180" spans="1:15" x14ac:dyDescent="0.2">
      <c r="A180" s="28" t="s">
        <v>937</v>
      </c>
      <c r="B180" s="65">
        <v>43672</v>
      </c>
      <c r="C180" s="28" t="s">
        <v>938</v>
      </c>
      <c r="D180" s="16" t="s">
        <v>15</v>
      </c>
      <c r="E180" s="16" t="s">
        <v>895</v>
      </c>
      <c r="F180" s="16"/>
      <c r="G180" s="16" t="s">
        <v>150</v>
      </c>
      <c r="H180" s="29" t="s">
        <v>151</v>
      </c>
      <c r="I180" s="17">
        <v>24500</v>
      </c>
      <c r="J180" s="21">
        <v>43497</v>
      </c>
      <c r="K180" s="21">
        <v>43738</v>
      </c>
      <c r="L180" s="18">
        <f>2977.45+2508.85+1110.3</f>
        <v>6596.5999999999995</v>
      </c>
      <c r="M180" s="18" t="s">
        <v>939</v>
      </c>
      <c r="N180" s="16" t="s">
        <v>940</v>
      </c>
    </row>
    <row r="181" spans="1:15" ht="33.75" x14ac:dyDescent="0.2">
      <c r="A181" s="28" t="s">
        <v>941</v>
      </c>
      <c r="B181" s="65">
        <v>43672</v>
      </c>
      <c r="C181" s="28" t="s">
        <v>942</v>
      </c>
      <c r="D181" s="16" t="s">
        <v>15</v>
      </c>
      <c r="E181" s="20" t="s">
        <v>53</v>
      </c>
      <c r="F181" s="16" t="s">
        <v>943</v>
      </c>
      <c r="G181" s="16" t="s">
        <v>145</v>
      </c>
      <c r="H181" s="36" t="s">
        <v>146</v>
      </c>
      <c r="I181" s="17">
        <v>22800</v>
      </c>
      <c r="J181" s="21">
        <v>43586</v>
      </c>
      <c r="K181" s="21">
        <v>43738</v>
      </c>
      <c r="L181" s="18">
        <f>3479.25+3701.5</f>
        <v>7180.75</v>
      </c>
      <c r="M181" s="18" t="s">
        <v>944</v>
      </c>
      <c r="N181" s="16" t="s">
        <v>945</v>
      </c>
    </row>
    <row r="182" spans="1:15" x14ac:dyDescent="0.2">
      <c r="A182" s="28" t="s">
        <v>946</v>
      </c>
      <c r="B182" s="65">
        <v>43672</v>
      </c>
      <c r="C182" s="28" t="s">
        <v>947</v>
      </c>
      <c r="D182" s="19" t="s">
        <v>25</v>
      </c>
      <c r="E182" s="19" t="s">
        <v>948</v>
      </c>
      <c r="F182" s="16"/>
      <c r="G182" s="16" t="s">
        <v>569</v>
      </c>
      <c r="H182" s="29" t="s">
        <v>570</v>
      </c>
      <c r="I182" s="17">
        <v>1185</v>
      </c>
      <c r="J182" s="21">
        <v>43662</v>
      </c>
      <c r="K182" s="21">
        <v>43677</v>
      </c>
      <c r="L182" s="18">
        <v>1185</v>
      </c>
      <c r="M182" s="18" t="s">
        <v>949</v>
      </c>
      <c r="N182" s="16" t="s">
        <v>950</v>
      </c>
    </row>
    <row r="183" spans="1:15" x14ac:dyDescent="0.2">
      <c r="A183" s="28" t="s">
        <v>951</v>
      </c>
      <c r="B183" s="65">
        <v>43672</v>
      </c>
      <c r="C183" s="28" t="s">
        <v>952</v>
      </c>
      <c r="D183" s="16" t="s">
        <v>15</v>
      </c>
      <c r="E183" s="16" t="s">
        <v>895</v>
      </c>
      <c r="F183" s="16"/>
      <c r="G183" s="16" t="s">
        <v>150</v>
      </c>
      <c r="H183" s="29" t="s">
        <v>151</v>
      </c>
      <c r="I183" s="17">
        <v>1130</v>
      </c>
      <c r="J183" s="21">
        <v>43672</v>
      </c>
      <c r="K183" s="21">
        <v>43684</v>
      </c>
      <c r="L183" s="18"/>
      <c r="M183" s="18" t="s">
        <v>953</v>
      </c>
      <c r="N183" s="16" t="s">
        <v>954</v>
      </c>
    </row>
    <row r="184" spans="1:15" s="39" customFormat="1" ht="22.5" x14ac:dyDescent="0.2">
      <c r="A184" s="31" t="s">
        <v>955</v>
      </c>
      <c r="B184" s="30">
        <v>43672</v>
      </c>
      <c r="C184" s="31" t="s">
        <v>956</v>
      </c>
      <c r="D184" s="19" t="s">
        <v>15</v>
      </c>
      <c r="E184" s="19" t="s">
        <v>895</v>
      </c>
      <c r="F184" s="19"/>
      <c r="G184" s="19" t="s">
        <v>60</v>
      </c>
      <c r="H184" s="36" t="s">
        <v>61</v>
      </c>
      <c r="I184" s="32">
        <v>5250</v>
      </c>
      <c r="J184" s="34">
        <v>43586</v>
      </c>
      <c r="K184" s="34">
        <v>43738</v>
      </c>
      <c r="L184" s="35">
        <f>1055.71+937.38</f>
        <v>1993.0900000000001</v>
      </c>
      <c r="M184" s="35" t="s">
        <v>957</v>
      </c>
      <c r="N184" s="19" t="s">
        <v>958</v>
      </c>
    </row>
    <row r="185" spans="1:15" s="39" customFormat="1" x14ac:dyDescent="0.2">
      <c r="A185" s="31" t="s">
        <v>959</v>
      </c>
      <c r="B185" s="30">
        <v>43672</v>
      </c>
      <c r="C185" s="31" t="s">
        <v>960</v>
      </c>
      <c r="D185" s="19" t="s">
        <v>15</v>
      </c>
      <c r="E185" s="19" t="s">
        <v>895</v>
      </c>
      <c r="F185" s="19"/>
      <c r="G185" s="19" t="s">
        <v>240</v>
      </c>
      <c r="H185" s="36" t="s">
        <v>241</v>
      </c>
      <c r="I185" s="32">
        <v>1350</v>
      </c>
      <c r="J185" s="34">
        <v>43678</v>
      </c>
      <c r="K185" s="34">
        <v>43738</v>
      </c>
      <c r="L185" s="35">
        <f>450</f>
        <v>450</v>
      </c>
      <c r="M185" s="35" t="s">
        <v>961</v>
      </c>
      <c r="N185" s="19" t="s">
        <v>962</v>
      </c>
    </row>
    <row r="186" spans="1:15" ht="22.5" x14ac:dyDescent="0.2">
      <c r="A186" s="79" t="s">
        <v>963</v>
      </c>
      <c r="B186" s="30">
        <v>43672</v>
      </c>
      <c r="C186" s="79" t="s">
        <v>964</v>
      </c>
      <c r="D186" s="16" t="s">
        <v>15</v>
      </c>
      <c r="E186" s="16" t="s">
        <v>933</v>
      </c>
      <c r="F186" s="83" t="s">
        <v>934</v>
      </c>
      <c r="G186" s="83"/>
      <c r="H186" s="83"/>
      <c r="I186" s="17">
        <v>90453.16</v>
      </c>
      <c r="J186" s="21"/>
      <c r="K186" s="21"/>
      <c r="L186" s="18"/>
      <c r="M186" s="18"/>
      <c r="N186" s="16"/>
    </row>
    <row r="187" spans="1:15" x14ac:dyDescent="0.2">
      <c r="A187" s="28" t="s">
        <v>965</v>
      </c>
      <c r="B187" s="65">
        <v>43675</v>
      </c>
      <c r="C187" s="28" t="s">
        <v>966</v>
      </c>
      <c r="D187" s="19" t="s">
        <v>15</v>
      </c>
      <c r="E187" s="19" t="s">
        <v>895</v>
      </c>
      <c r="F187" s="16"/>
      <c r="G187" s="16" t="s">
        <v>967</v>
      </c>
      <c r="H187" s="29" t="s">
        <v>968</v>
      </c>
      <c r="I187" s="17">
        <v>6000</v>
      </c>
      <c r="J187" s="21">
        <v>43647</v>
      </c>
      <c r="K187" s="21">
        <v>44012</v>
      </c>
      <c r="L187" s="18"/>
      <c r="M187" s="18" t="s">
        <v>969</v>
      </c>
      <c r="N187" s="16" t="s">
        <v>970</v>
      </c>
    </row>
    <row r="188" spans="1:15" x14ac:dyDescent="0.2">
      <c r="A188" s="28" t="s">
        <v>971</v>
      </c>
      <c r="B188" s="65">
        <v>43676</v>
      </c>
      <c r="C188" s="16" t="s">
        <v>972</v>
      </c>
      <c r="D188" s="19" t="s">
        <v>25</v>
      </c>
      <c r="E188" s="19" t="s">
        <v>948</v>
      </c>
      <c r="F188" s="16"/>
      <c r="G188" s="16" t="s">
        <v>973</v>
      </c>
      <c r="H188" s="29" t="s">
        <v>974</v>
      </c>
      <c r="I188" s="17">
        <v>42</v>
      </c>
      <c r="J188" s="21">
        <v>43678</v>
      </c>
      <c r="K188" s="21">
        <v>43679</v>
      </c>
      <c r="L188" s="18"/>
      <c r="M188" s="18"/>
      <c r="N188" s="16" t="s">
        <v>975</v>
      </c>
    </row>
    <row r="189" spans="1:15" x14ac:dyDescent="0.2">
      <c r="A189" s="28" t="s">
        <v>976</v>
      </c>
      <c r="B189" s="65">
        <v>43676</v>
      </c>
      <c r="C189" s="28" t="s">
        <v>977</v>
      </c>
      <c r="D189" s="19" t="s">
        <v>15</v>
      </c>
      <c r="E189" s="19" t="s">
        <v>895</v>
      </c>
      <c r="F189" s="16"/>
      <c r="G189" s="19" t="s">
        <v>240</v>
      </c>
      <c r="H189" s="36" t="s">
        <v>241</v>
      </c>
      <c r="I189" s="17">
        <v>4083</v>
      </c>
      <c r="J189" s="21">
        <v>43678</v>
      </c>
      <c r="K189" s="21">
        <v>43738</v>
      </c>
      <c r="L189" s="18"/>
      <c r="M189" s="18" t="s">
        <v>978</v>
      </c>
      <c r="N189" s="16" t="s">
        <v>979</v>
      </c>
    </row>
    <row r="190" spans="1:15" ht="22.5" x14ac:dyDescent="0.2">
      <c r="A190" s="28" t="s">
        <v>980</v>
      </c>
      <c r="B190" s="65">
        <v>43677</v>
      </c>
      <c r="C190" s="28" t="s">
        <v>981</v>
      </c>
      <c r="D190" s="16" t="s">
        <v>75</v>
      </c>
      <c r="E190" s="16" t="s">
        <v>895</v>
      </c>
      <c r="F190" s="16"/>
      <c r="G190" s="16" t="s">
        <v>982</v>
      </c>
      <c r="H190" s="29" t="s">
        <v>983</v>
      </c>
      <c r="I190" s="17">
        <v>3765</v>
      </c>
      <c r="J190" s="21">
        <v>43678</v>
      </c>
      <c r="K190" s="21">
        <v>43691</v>
      </c>
      <c r="L190" s="18"/>
      <c r="M190" s="18" t="s">
        <v>1121</v>
      </c>
      <c r="N190" s="16" t="s">
        <v>984</v>
      </c>
    </row>
    <row r="191" spans="1:15" x14ac:dyDescent="0.2">
      <c r="A191" s="28" t="s">
        <v>985</v>
      </c>
      <c r="B191" s="65">
        <v>43677</v>
      </c>
      <c r="C191" s="28" t="s">
        <v>986</v>
      </c>
      <c r="D191" s="19" t="s">
        <v>15</v>
      </c>
      <c r="E191" s="19" t="s">
        <v>895</v>
      </c>
      <c r="F191" s="16"/>
      <c r="G191" s="16" t="s">
        <v>105</v>
      </c>
      <c r="H191" s="29" t="s">
        <v>106</v>
      </c>
      <c r="I191" s="17">
        <v>440</v>
      </c>
      <c r="J191" s="21">
        <v>43638</v>
      </c>
      <c r="K191" s="21">
        <v>43638</v>
      </c>
      <c r="L191" s="18">
        <v>440</v>
      </c>
      <c r="M191" s="18" t="s">
        <v>1122</v>
      </c>
      <c r="N191" s="16" t="s">
        <v>987</v>
      </c>
    </row>
    <row r="192" spans="1:15" ht="33.75" x14ac:dyDescent="0.2">
      <c r="A192" s="28" t="s">
        <v>988</v>
      </c>
      <c r="B192" s="65">
        <v>43677</v>
      </c>
      <c r="C192" s="28" t="s">
        <v>989</v>
      </c>
      <c r="D192" s="19" t="s">
        <v>25</v>
      </c>
      <c r="E192" s="20" t="s">
        <v>53</v>
      </c>
      <c r="F192" s="16" t="s">
        <v>990</v>
      </c>
      <c r="G192" s="16" t="s">
        <v>991</v>
      </c>
      <c r="H192" s="29" t="s">
        <v>992</v>
      </c>
      <c r="I192" s="17">
        <v>3000</v>
      </c>
      <c r="J192" s="21">
        <v>43683</v>
      </c>
      <c r="K192" s="21">
        <v>43686</v>
      </c>
      <c r="L192" s="18">
        <f>500+750</f>
        <v>1250</v>
      </c>
      <c r="M192" s="18" t="s">
        <v>1123</v>
      </c>
      <c r="N192" s="16" t="s">
        <v>993</v>
      </c>
      <c r="O192" s="87"/>
    </row>
    <row r="193" spans="1:16" x14ac:dyDescent="0.2">
      <c r="A193" s="28" t="s">
        <v>994</v>
      </c>
      <c r="B193" s="65">
        <v>43678</v>
      </c>
      <c r="C193" s="28" t="s">
        <v>995</v>
      </c>
      <c r="D193" s="19" t="s">
        <v>25</v>
      </c>
      <c r="E193" s="19" t="s">
        <v>948</v>
      </c>
      <c r="F193" s="16"/>
      <c r="G193" s="16" t="s">
        <v>339</v>
      </c>
      <c r="H193" s="29" t="s">
        <v>340</v>
      </c>
      <c r="I193" s="17">
        <v>1800</v>
      </c>
      <c r="J193" s="21">
        <v>43685</v>
      </c>
      <c r="K193" s="21">
        <v>43685</v>
      </c>
      <c r="L193" s="18"/>
      <c r="M193" s="18" t="s">
        <v>1124</v>
      </c>
      <c r="N193" s="16" t="s">
        <v>996</v>
      </c>
      <c r="O193" s="87"/>
    </row>
    <row r="194" spans="1:16" x14ac:dyDescent="0.2">
      <c r="A194" s="28" t="s">
        <v>997</v>
      </c>
      <c r="B194" s="65">
        <v>43682</v>
      </c>
      <c r="C194" s="28" t="s">
        <v>998</v>
      </c>
      <c r="D194" s="16" t="s">
        <v>75</v>
      </c>
      <c r="E194" s="16" t="s">
        <v>895</v>
      </c>
      <c r="F194" s="16"/>
      <c r="G194" s="16" t="s">
        <v>413</v>
      </c>
      <c r="H194" s="29" t="s">
        <v>414</v>
      </c>
      <c r="I194" s="17">
        <v>350</v>
      </c>
      <c r="J194" s="21">
        <v>43683</v>
      </c>
      <c r="K194" s="21">
        <v>43683</v>
      </c>
      <c r="L194" s="18"/>
      <c r="M194" s="18" t="s">
        <v>1125</v>
      </c>
      <c r="N194" s="16" t="s">
        <v>999</v>
      </c>
    </row>
    <row r="195" spans="1:16" x14ac:dyDescent="0.2">
      <c r="A195" s="28" t="s">
        <v>1000</v>
      </c>
      <c r="B195" s="65">
        <v>43682</v>
      </c>
      <c r="C195" s="28" t="s">
        <v>1001</v>
      </c>
      <c r="D195" s="19" t="s">
        <v>25</v>
      </c>
      <c r="E195" s="19" t="s">
        <v>948</v>
      </c>
      <c r="F195" s="16"/>
      <c r="G195" s="16" t="s">
        <v>1002</v>
      </c>
      <c r="H195" s="29" t="s">
        <v>1003</v>
      </c>
      <c r="I195" s="17">
        <v>61.25</v>
      </c>
      <c r="J195" s="21">
        <v>43682</v>
      </c>
      <c r="K195" s="21">
        <v>43696</v>
      </c>
      <c r="L195" s="18"/>
      <c r="M195" s="18" t="s">
        <v>1126</v>
      </c>
      <c r="N195" s="16" t="s">
        <v>1004</v>
      </c>
    </row>
    <row r="196" spans="1:16" ht="33.75" x14ac:dyDescent="0.2">
      <c r="A196" s="28" t="s">
        <v>1005</v>
      </c>
      <c r="B196" s="65">
        <v>43682</v>
      </c>
      <c r="C196" s="28" t="s">
        <v>1006</v>
      </c>
      <c r="D196" s="19" t="s">
        <v>25</v>
      </c>
      <c r="E196" s="19" t="s">
        <v>948</v>
      </c>
      <c r="F196" s="16"/>
      <c r="G196" s="16" t="s">
        <v>1007</v>
      </c>
      <c r="H196" s="29" t="s">
        <v>1008</v>
      </c>
      <c r="I196" s="17">
        <v>406.4</v>
      </c>
      <c r="J196" s="21">
        <v>43674</v>
      </c>
      <c r="K196" s="21">
        <v>43674</v>
      </c>
      <c r="L196" s="18"/>
      <c r="M196" s="18" t="s">
        <v>1127</v>
      </c>
      <c r="N196" s="16" t="s">
        <v>1009</v>
      </c>
    </row>
    <row r="197" spans="1:16" ht="22.5" x14ac:dyDescent="0.2">
      <c r="A197" s="28" t="s">
        <v>1012</v>
      </c>
      <c r="B197" s="65">
        <v>43703</v>
      </c>
      <c r="C197" s="28" t="s">
        <v>1013</v>
      </c>
      <c r="D197" s="16" t="s">
        <v>75</v>
      </c>
      <c r="E197" s="16" t="s">
        <v>895</v>
      </c>
      <c r="F197" s="16"/>
      <c r="G197" s="16" t="s">
        <v>1014</v>
      </c>
      <c r="H197" s="29" t="s">
        <v>1015</v>
      </c>
      <c r="I197" s="17">
        <v>1520</v>
      </c>
      <c r="J197" s="21">
        <v>43696</v>
      </c>
      <c r="K197" s="21">
        <v>43721</v>
      </c>
      <c r="L197" s="18"/>
      <c r="M197" s="18" t="s">
        <v>1128</v>
      </c>
      <c r="N197" s="16" t="s">
        <v>1016</v>
      </c>
    </row>
    <row r="198" spans="1:16" x14ac:dyDescent="0.2">
      <c r="A198" s="28" t="s">
        <v>1017</v>
      </c>
      <c r="B198" s="65">
        <v>43703</v>
      </c>
      <c r="C198" s="28" t="s">
        <v>1018</v>
      </c>
      <c r="D198" s="16" t="s">
        <v>15</v>
      </c>
      <c r="E198" s="16" t="s">
        <v>895</v>
      </c>
      <c r="F198" s="16"/>
      <c r="G198" s="16" t="s">
        <v>128</v>
      </c>
      <c r="H198" s="29" t="s">
        <v>129</v>
      </c>
      <c r="I198" s="17">
        <v>320</v>
      </c>
      <c r="J198" s="21">
        <v>43617</v>
      </c>
      <c r="K198" s="21">
        <v>43646</v>
      </c>
      <c r="L198" s="18"/>
      <c r="M198" s="18" t="s">
        <v>1019</v>
      </c>
      <c r="N198" s="16" t="s">
        <v>1020</v>
      </c>
    </row>
    <row r="199" spans="1:16" ht="33.75" x14ac:dyDescent="0.2">
      <c r="A199" s="28" t="s">
        <v>1021</v>
      </c>
      <c r="B199" s="65">
        <v>43704</v>
      </c>
      <c r="C199" s="28" t="s">
        <v>1022</v>
      </c>
      <c r="D199" s="19" t="s">
        <v>25</v>
      </c>
      <c r="E199" s="19" t="s">
        <v>948</v>
      </c>
      <c r="F199" s="16"/>
      <c r="G199" s="16" t="s">
        <v>702</v>
      </c>
      <c r="H199" s="74" t="s">
        <v>703</v>
      </c>
      <c r="I199" s="17">
        <v>645</v>
      </c>
      <c r="J199" s="21">
        <v>43704</v>
      </c>
      <c r="K199" s="21">
        <v>43714</v>
      </c>
      <c r="L199" s="18"/>
      <c r="M199" s="18" t="s">
        <v>1023</v>
      </c>
      <c r="N199" s="16" t="s">
        <v>1024</v>
      </c>
    </row>
    <row r="200" spans="1:16" x14ac:dyDescent="0.2">
      <c r="A200" s="28" t="s">
        <v>1025</v>
      </c>
      <c r="B200" s="65">
        <v>43704</v>
      </c>
      <c r="C200" s="28" t="s">
        <v>1026</v>
      </c>
      <c r="D200" s="16" t="s">
        <v>75</v>
      </c>
      <c r="E200" s="16" t="s">
        <v>895</v>
      </c>
      <c r="F200" s="16"/>
      <c r="G200" s="16" t="s">
        <v>214</v>
      </c>
      <c r="H200" s="29" t="s">
        <v>215</v>
      </c>
      <c r="I200" s="17">
        <v>1400</v>
      </c>
      <c r="J200" s="21">
        <v>43670</v>
      </c>
      <c r="K200" s="21">
        <v>43684</v>
      </c>
      <c r="L200" s="18">
        <v>1378</v>
      </c>
      <c r="M200" s="18" t="s">
        <v>1027</v>
      </c>
      <c r="N200" s="16" t="s">
        <v>1028</v>
      </c>
      <c r="P200" s="7"/>
    </row>
    <row r="201" spans="1:16" ht="33.75" x14ac:dyDescent="0.2">
      <c r="A201" s="28" t="s">
        <v>1029</v>
      </c>
      <c r="B201" s="65">
        <v>43710</v>
      </c>
      <c r="C201" s="28" t="s">
        <v>1030</v>
      </c>
      <c r="D201" s="16" t="s">
        <v>15</v>
      </c>
      <c r="E201" s="20" t="s">
        <v>53</v>
      </c>
      <c r="F201" s="69" t="s">
        <v>1031</v>
      </c>
      <c r="G201" s="16" t="s">
        <v>982</v>
      </c>
      <c r="H201" s="29" t="s">
        <v>983</v>
      </c>
      <c r="I201" s="17">
        <v>19800</v>
      </c>
      <c r="J201" s="21">
        <v>43739</v>
      </c>
      <c r="K201" s="21">
        <v>44408</v>
      </c>
      <c r="L201" s="18"/>
      <c r="M201" s="18" t="s">
        <v>1129</v>
      </c>
      <c r="N201" s="16" t="s">
        <v>1032</v>
      </c>
    </row>
    <row r="202" spans="1:16" ht="22.5" x14ac:dyDescent="0.2">
      <c r="A202" s="28" t="s">
        <v>1033</v>
      </c>
      <c r="B202" s="65">
        <v>43710</v>
      </c>
      <c r="C202" s="28" t="s">
        <v>1034</v>
      </c>
      <c r="D202" s="16" t="s">
        <v>15</v>
      </c>
      <c r="E202" s="16" t="s">
        <v>895</v>
      </c>
      <c r="F202" s="16"/>
      <c r="G202" s="16" t="s">
        <v>563</v>
      </c>
      <c r="H202" s="29" t="s">
        <v>564</v>
      </c>
      <c r="I202" s="17">
        <v>700</v>
      </c>
      <c r="J202" s="21">
        <v>43710</v>
      </c>
      <c r="K202" s="21">
        <v>43723</v>
      </c>
      <c r="L202" s="18"/>
      <c r="M202" s="18" t="s">
        <v>1035</v>
      </c>
      <c r="N202" s="16" t="s">
        <v>1036</v>
      </c>
    </row>
    <row r="203" spans="1:16" ht="33.75" x14ac:dyDescent="0.2">
      <c r="A203" s="28" t="s">
        <v>1037</v>
      </c>
      <c r="B203" s="65">
        <v>43711</v>
      </c>
      <c r="C203" s="28" t="s">
        <v>1038</v>
      </c>
      <c r="D203" s="16" t="s">
        <v>75</v>
      </c>
      <c r="E203" s="16" t="s">
        <v>895</v>
      </c>
      <c r="F203" s="16"/>
      <c r="G203" s="16" t="s">
        <v>598</v>
      </c>
      <c r="H203" s="29" t="s">
        <v>599</v>
      </c>
      <c r="I203" s="17">
        <v>1625</v>
      </c>
      <c r="J203" s="21">
        <v>43717</v>
      </c>
      <c r="K203" s="21">
        <v>43719</v>
      </c>
      <c r="L203" s="18"/>
      <c r="M203" s="18" t="s">
        <v>1039</v>
      </c>
      <c r="N203" s="16" t="s">
        <v>1130</v>
      </c>
    </row>
    <row r="204" spans="1:16" x14ac:dyDescent="0.2">
      <c r="A204" s="28" t="s">
        <v>1040</v>
      </c>
      <c r="B204" s="65">
        <v>43720</v>
      </c>
      <c r="C204" s="28" t="s">
        <v>1041</v>
      </c>
      <c r="D204" s="16" t="s">
        <v>15</v>
      </c>
      <c r="E204" s="16" t="s">
        <v>895</v>
      </c>
      <c r="F204" s="16"/>
      <c r="G204" s="16" t="s">
        <v>220</v>
      </c>
      <c r="H204" s="36" t="s">
        <v>226</v>
      </c>
      <c r="I204" s="17">
        <v>1530</v>
      </c>
      <c r="J204" s="21">
        <v>43647</v>
      </c>
      <c r="K204" s="21">
        <v>43708</v>
      </c>
      <c r="L204" s="18"/>
      <c r="M204" s="18" t="s">
        <v>1131</v>
      </c>
      <c r="N204" s="16" t="s">
        <v>1042</v>
      </c>
    </row>
    <row r="205" spans="1:16" x14ac:dyDescent="0.2">
      <c r="A205" s="28" t="s">
        <v>1043</v>
      </c>
      <c r="B205" s="65">
        <v>43720</v>
      </c>
      <c r="C205" s="28" t="s">
        <v>1044</v>
      </c>
      <c r="D205" s="16" t="s">
        <v>15</v>
      </c>
      <c r="E205" s="16" t="s">
        <v>895</v>
      </c>
      <c r="F205" s="16"/>
      <c r="G205" s="16" t="s">
        <v>918</v>
      </c>
      <c r="H205" s="29" t="s">
        <v>919</v>
      </c>
      <c r="I205" s="17">
        <v>80</v>
      </c>
      <c r="J205" s="21">
        <v>43710</v>
      </c>
      <c r="K205" s="21">
        <v>43710</v>
      </c>
      <c r="L205" s="18"/>
      <c r="M205" s="18" t="s">
        <v>1045</v>
      </c>
      <c r="N205" s="16" t="s">
        <v>1046</v>
      </c>
    </row>
    <row r="206" spans="1:16" x14ac:dyDescent="0.2">
      <c r="A206" s="28" t="s">
        <v>1047</v>
      </c>
      <c r="B206" s="65">
        <v>43720</v>
      </c>
      <c r="C206" s="28" t="s">
        <v>1048</v>
      </c>
      <c r="D206" s="19" t="s">
        <v>25</v>
      </c>
      <c r="E206" s="19" t="s">
        <v>948</v>
      </c>
      <c r="F206" s="16"/>
      <c r="G206" s="16" t="s">
        <v>1049</v>
      </c>
      <c r="H206" s="29" t="s">
        <v>1050</v>
      </c>
      <c r="I206" s="17">
        <v>1800</v>
      </c>
      <c r="J206" s="21">
        <v>43718</v>
      </c>
      <c r="K206" s="21">
        <v>43738</v>
      </c>
      <c r="L206" s="18"/>
      <c r="M206" s="18" t="s">
        <v>1051</v>
      </c>
      <c r="N206" s="16" t="s">
        <v>1052</v>
      </c>
    </row>
    <row r="207" spans="1:16" x14ac:dyDescent="0.2">
      <c r="A207" s="72" t="s">
        <v>1053</v>
      </c>
      <c r="B207" s="65">
        <v>43721</v>
      </c>
      <c r="C207" s="16" t="s">
        <v>1054</v>
      </c>
      <c r="D207" s="16" t="s">
        <v>15</v>
      </c>
      <c r="E207" s="16" t="s">
        <v>895</v>
      </c>
      <c r="F207" s="16"/>
      <c r="G207" s="19" t="s">
        <v>230</v>
      </c>
      <c r="H207" s="36" t="s">
        <v>231</v>
      </c>
      <c r="I207" s="17">
        <v>1950</v>
      </c>
      <c r="J207" s="21">
        <v>43739</v>
      </c>
      <c r="K207" s="21">
        <v>43861</v>
      </c>
      <c r="L207" s="18"/>
      <c r="M207" s="18" t="s">
        <v>1055</v>
      </c>
      <c r="N207" s="16" t="s">
        <v>1056</v>
      </c>
    </row>
    <row r="208" spans="1:16" ht="33.75" x14ac:dyDescent="0.2">
      <c r="A208" s="72" t="s">
        <v>1057</v>
      </c>
      <c r="B208" s="65">
        <v>43721</v>
      </c>
      <c r="C208" s="15" t="s">
        <v>1058</v>
      </c>
      <c r="D208" s="16" t="s">
        <v>15</v>
      </c>
      <c r="E208" s="16" t="s">
        <v>64</v>
      </c>
      <c r="F208" s="16"/>
      <c r="G208" s="16" t="s">
        <v>1059</v>
      </c>
      <c r="H208" s="84">
        <v>2973040963</v>
      </c>
      <c r="I208" s="17">
        <v>16400</v>
      </c>
      <c r="J208" s="21">
        <v>43770</v>
      </c>
      <c r="K208" s="21">
        <v>44865</v>
      </c>
      <c r="L208" s="18"/>
      <c r="M208" s="18" t="s">
        <v>1060</v>
      </c>
      <c r="N208" s="16" t="s">
        <v>1061</v>
      </c>
    </row>
    <row r="209" spans="1:14" x14ac:dyDescent="0.2">
      <c r="A209" s="72" t="s">
        <v>1062</v>
      </c>
      <c r="B209" s="65">
        <v>43724</v>
      </c>
      <c r="C209" s="72" t="s">
        <v>1063</v>
      </c>
      <c r="D209" s="16" t="s">
        <v>75</v>
      </c>
      <c r="E209" s="16" t="s">
        <v>895</v>
      </c>
      <c r="F209" s="16"/>
      <c r="G209" s="16" t="s">
        <v>1064</v>
      </c>
      <c r="H209" s="73">
        <v>1278610553</v>
      </c>
      <c r="I209" s="17">
        <v>2880</v>
      </c>
      <c r="J209" s="21">
        <v>43723</v>
      </c>
      <c r="K209" s="21">
        <v>43753</v>
      </c>
      <c r="L209" s="18"/>
      <c r="M209" s="18" t="s">
        <v>1065</v>
      </c>
      <c r="N209" s="16" t="s">
        <v>1066</v>
      </c>
    </row>
    <row r="210" spans="1:14" ht="33.75" x14ac:dyDescent="0.2">
      <c r="A210" s="28" t="s">
        <v>1067</v>
      </c>
      <c r="B210" s="65">
        <v>43725</v>
      </c>
      <c r="C210" s="28" t="s">
        <v>1068</v>
      </c>
      <c r="D210" s="19" t="s">
        <v>25</v>
      </c>
      <c r="E210" s="20" t="s">
        <v>53</v>
      </c>
      <c r="F210" s="16" t="s">
        <v>1069</v>
      </c>
      <c r="G210" s="16" t="s">
        <v>26</v>
      </c>
      <c r="H210" s="29" t="s">
        <v>27</v>
      </c>
      <c r="I210" s="17">
        <v>1000</v>
      </c>
      <c r="J210" s="21">
        <v>43725</v>
      </c>
      <c r="K210" s="21">
        <v>43735</v>
      </c>
      <c r="L210" s="18"/>
      <c r="M210" s="18" t="s">
        <v>1070</v>
      </c>
      <c r="N210" s="16" t="s">
        <v>1071</v>
      </c>
    </row>
    <row r="211" spans="1:14" ht="33.75" x14ac:dyDescent="0.2">
      <c r="A211" s="28" t="s">
        <v>1072</v>
      </c>
      <c r="B211" s="65">
        <v>43725</v>
      </c>
      <c r="C211" s="28" t="s">
        <v>1073</v>
      </c>
      <c r="D211" s="19" t="s">
        <v>25</v>
      </c>
      <c r="E211" s="20" t="s">
        <v>53</v>
      </c>
      <c r="F211" s="16" t="s">
        <v>1074</v>
      </c>
      <c r="G211" s="16" t="s">
        <v>1075</v>
      </c>
      <c r="H211" s="29" t="s">
        <v>1076</v>
      </c>
      <c r="I211" s="17">
        <v>250</v>
      </c>
      <c r="J211" s="21">
        <v>43725</v>
      </c>
      <c r="K211" s="21">
        <v>43738</v>
      </c>
      <c r="L211" s="18">
        <v>247.15</v>
      </c>
      <c r="M211" s="18" t="s">
        <v>1132</v>
      </c>
      <c r="N211" s="16" t="s">
        <v>1077</v>
      </c>
    </row>
    <row r="212" spans="1:14" x14ac:dyDescent="0.2">
      <c r="A212" s="28" t="s">
        <v>1078</v>
      </c>
      <c r="B212" s="65">
        <v>43727</v>
      </c>
      <c r="C212" s="28" t="s">
        <v>1079</v>
      </c>
      <c r="D212" s="19" t="s">
        <v>25</v>
      </c>
      <c r="E212" s="19" t="s">
        <v>948</v>
      </c>
      <c r="F212" s="16"/>
      <c r="G212" s="16" t="s">
        <v>80</v>
      </c>
      <c r="H212" s="29" t="s">
        <v>81</v>
      </c>
      <c r="I212" s="17">
        <v>90</v>
      </c>
      <c r="J212" s="21">
        <v>43727</v>
      </c>
      <c r="K212" s="21">
        <v>43731</v>
      </c>
      <c r="L212" s="18"/>
      <c r="M212" s="18" t="s">
        <v>1080</v>
      </c>
      <c r="N212" s="16" t="s">
        <v>1081</v>
      </c>
    </row>
    <row r="213" spans="1:14" ht="22.5" x14ac:dyDescent="0.2">
      <c r="A213" s="28" t="s">
        <v>1082</v>
      </c>
      <c r="B213" s="65">
        <v>43725</v>
      </c>
      <c r="C213" s="28" t="s">
        <v>1083</v>
      </c>
      <c r="D213" s="16" t="s">
        <v>15</v>
      </c>
      <c r="E213" s="19" t="s">
        <v>723</v>
      </c>
      <c r="F213" s="16"/>
      <c r="G213" s="16" t="s">
        <v>724</v>
      </c>
      <c r="H213" s="76" t="s">
        <v>725</v>
      </c>
      <c r="I213" s="17">
        <v>148000</v>
      </c>
      <c r="J213" s="21">
        <v>43739</v>
      </c>
      <c r="K213" s="21">
        <v>43830</v>
      </c>
      <c r="L213" s="18">
        <v>148</v>
      </c>
      <c r="M213" s="18" t="s">
        <v>1084</v>
      </c>
      <c r="N213" s="16" t="s">
        <v>1085</v>
      </c>
    </row>
    <row r="214" spans="1:14" x14ac:dyDescent="0.2">
      <c r="A214" s="28" t="s">
        <v>1086</v>
      </c>
      <c r="B214" s="65">
        <v>43728</v>
      </c>
      <c r="C214" s="28" t="s">
        <v>1087</v>
      </c>
      <c r="D214" s="16" t="s">
        <v>15</v>
      </c>
      <c r="E214" s="16" t="s">
        <v>895</v>
      </c>
      <c r="F214" s="16"/>
      <c r="G214" s="16" t="s">
        <v>1088</v>
      </c>
      <c r="H214" s="29" t="s">
        <v>1089</v>
      </c>
      <c r="I214" s="17">
        <v>4570</v>
      </c>
      <c r="J214" s="21">
        <v>43525</v>
      </c>
      <c r="K214" s="21">
        <v>43738</v>
      </c>
      <c r="L214" s="18"/>
      <c r="M214" s="18" t="s">
        <v>1090</v>
      </c>
      <c r="N214" s="16" t="s">
        <v>1091</v>
      </c>
    </row>
    <row r="215" spans="1:14" ht="33.75" x14ac:dyDescent="0.2">
      <c r="A215" s="28" t="s">
        <v>1092</v>
      </c>
      <c r="B215" s="65">
        <v>43728</v>
      </c>
      <c r="C215" s="28" t="s">
        <v>1093</v>
      </c>
      <c r="D215" s="19" t="s">
        <v>25</v>
      </c>
      <c r="E215" s="20" t="s">
        <v>53</v>
      </c>
      <c r="F215" s="16"/>
      <c r="G215" s="16" t="s">
        <v>1094</v>
      </c>
      <c r="H215" s="29" t="s">
        <v>1095</v>
      </c>
      <c r="I215" s="17">
        <v>356</v>
      </c>
      <c r="J215" s="21">
        <v>43727</v>
      </c>
      <c r="K215" s="21">
        <v>43738</v>
      </c>
      <c r="L215" s="18"/>
      <c r="M215" s="18" t="s">
        <v>1096</v>
      </c>
      <c r="N215" s="16" t="s">
        <v>1097</v>
      </c>
    </row>
    <row r="216" spans="1:14" x14ac:dyDescent="0.2">
      <c r="A216" s="28" t="s">
        <v>1098</v>
      </c>
      <c r="B216" s="65">
        <v>43733</v>
      </c>
      <c r="C216" s="28" t="s">
        <v>1099</v>
      </c>
      <c r="D216" s="16" t="s">
        <v>15</v>
      </c>
      <c r="E216" s="16" t="s">
        <v>895</v>
      </c>
      <c r="F216" s="16"/>
      <c r="G216" s="19" t="s">
        <v>840</v>
      </c>
      <c r="H216" s="77" t="s">
        <v>841</v>
      </c>
      <c r="I216" s="17">
        <v>770</v>
      </c>
      <c r="J216" s="21">
        <v>43739</v>
      </c>
      <c r="K216" s="21">
        <v>43830</v>
      </c>
      <c r="L216" s="18"/>
      <c r="M216" s="18" t="s">
        <v>1100</v>
      </c>
      <c r="N216" s="16" t="s">
        <v>1101</v>
      </c>
    </row>
    <row r="217" spans="1:14" x14ac:dyDescent="0.2">
      <c r="A217" s="28" t="s">
        <v>1102</v>
      </c>
      <c r="B217" s="65">
        <v>43734</v>
      </c>
      <c r="C217" s="28" t="s">
        <v>1103</v>
      </c>
      <c r="D217" s="19" t="s">
        <v>25</v>
      </c>
      <c r="E217" s="19" t="s">
        <v>948</v>
      </c>
      <c r="F217" s="16"/>
      <c r="G217" s="16" t="s">
        <v>235</v>
      </c>
      <c r="H217" s="29" t="s">
        <v>236</v>
      </c>
      <c r="I217" s="17">
        <v>142</v>
      </c>
      <c r="J217" s="21">
        <v>43728</v>
      </c>
      <c r="K217" s="21">
        <v>43735</v>
      </c>
      <c r="L217" s="18"/>
      <c r="M217" s="18" t="s">
        <v>1104</v>
      </c>
      <c r="N217" s="16" t="s">
        <v>1105</v>
      </c>
    </row>
    <row r="218" spans="1:14" x14ac:dyDescent="0.2">
      <c r="A218" s="28" t="s">
        <v>1106</v>
      </c>
      <c r="B218" s="65">
        <v>43734</v>
      </c>
      <c r="C218" s="28" t="s">
        <v>1107</v>
      </c>
      <c r="D218" s="19" t="s">
        <v>25</v>
      </c>
      <c r="E218" s="19" t="s">
        <v>948</v>
      </c>
      <c r="F218" s="16"/>
      <c r="G218" s="16" t="s">
        <v>220</v>
      </c>
      <c r="H218" s="36" t="s">
        <v>226</v>
      </c>
      <c r="I218" s="17">
        <v>1500</v>
      </c>
      <c r="J218" s="21">
        <v>43742</v>
      </c>
      <c r="K218" s="21">
        <v>43742</v>
      </c>
      <c r="L218" s="18"/>
      <c r="M218" s="18" t="s">
        <v>1133</v>
      </c>
      <c r="N218" s="16" t="s">
        <v>1108</v>
      </c>
    </row>
    <row r="219" spans="1:14" ht="78.75" x14ac:dyDescent="0.2">
      <c r="A219" s="28" t="s">
        <v>1109</v>
      </c>
      <c r="B219" s="65">
        <v>43735</v>
      </c>
      <c r="C219" s="28" t="s">
        <v>1110</v>
      </c>
      <c r="D219" s="16" t="s">
        <v>15</v>
      </c>
      <c r="E219" s="20" t="s">
        <v>53</v>
      </c>
      <c r="F219" s="1" t="s">
        <v>1111</v>
      </c>
      <c r="G219" s="85" t="s">
        <v>934</v>
      </c>
      <c r="H219" s="86"/>
      <c r="I219" s="17">
        <v>12000</v>
      </c>
      <c r="J219" s="21">
        <v>43770</v>
      </c>
      <c r="K219" s="21">
        <v>44500</v>
      </c>
      <c r="L219" s="18"/>
      <c r="M219" s="18"/>
      <c r="N219" s="16" t="s">
        <v>1112</v>
      </c>
    </row>
    <row r="220" spans="1:14" x14ac:dyDescent="0.2">
      <c r="A220" s="28" t="s">
        <v>1113</v>
      </c>
      <c r="B220" s="65">
        <v>43738</v>
      </c>
      <c r="C220" s="28" t="s">
        <v>1114</v>
      </c>
      <c r="D220" s="16" t="s">
        <v>15</v>
      </c>
      <c r="E220" s="16" t="s">
        <v>895</v>
      </c>
      <c r="F220" s="16"/>
      <c r="G220" s="16" t="s">
        <v>1115</v>
      </c>
      <c r="H220" s="73"/>
      <c r="I220" s="17">
        <v>1300</v>
      </c>
      <c r="J220" s="21">
        <v>43746</v>
      </c>
      <c r="K220" s="21">
        <v>43748</v>
      </c>
      <c r="L220" s="18"/>
      <c r="M220" s="18" t="s">
        <v>1134</v>
      </c>
      <c r="N220" s="16" t="s">
        <v>1116</v>
      </c>
    </row>
  </sheetData>
  <mergeCells count="5">
    <mergeCell ref="A1:N1"/>
    <mergeCell ref="G2:H2"/>
    <mergeCell ref="F179:H179"/>
    <mergeCell ref="F186:H186"/>
    <mergeCell ref="G219:H219"/>
  </mergeCells>
  <hyperlinks>
    <hyperlink ref="A87" r:id="rId1" display="https://smartcig.anticorruzione.it/AVCP-SmartCig/preparaDettaglioComunicazioneOS.action?codDettaglioCarnet=41701460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Bertini</dc:creator>
  <cp:lastModifiedBy>bertini</cp:lastModifiedBy>
  <dcterms:created xsi:type="dcterms:W3CDTF">2019-01-03T12:24:33Z</dcterms:created>
  <dcterms:modified xsi:type="dcterms:W3CDTF">2019-10-15T13:15:06Z</dcterms:modified>
</cp:coreProperties>
</file>